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ielagnew/Documents/PRACE/"/>
    </mc:Choice>
  </mc:AlternateContent>
  <xr:revisionPtr revIDLastSave="0" documentId="8_{08C7FB76-5ECF-A343-ACD9-DF3957F6CD39}" xr6:coauthVersionLast="47" xr6:coauthVersionMax="47" xr10:uidLastSave="{00000000-0000-0000-0000-000000000000}"/>
  <bookViews>
    <workbookView xWindow="42240" yWindow="1460" windowWidth="38400" windowHeight="21100" activeTab="9" xr2:uid="{00000000-000D-0000-FFFF-FFFF00000000}"/>
  </bookViews>
  <sheets>
    <sheet name="PřF" sheetId="32" r:id="rId1"/>
    <sheet name="RUP" sheetId="15" r:id="rId2"/>
    <sheet name="PF" sheetId="14" r:id="rId3"/>
    <sheet name="LF a UMTM" sheetId="21" r:id="rId4"/>
    <sheet name="FF" sheetId="22" r:id="rId5"/>
    <sheet name="PdF" sheetId="13" r:id="rId6"/>
    <sheet name="FTK" sheetId="11" r:id="rId7"/>
    <sheet name="CMTF" sheetId="9" r:id="rId8"/>
    <sheet name="FZV" sheetId="20" r:id="rId9"/>
    <sheet name="CATRIN " sheetId="28" r:id="rId10"/>
  </sheets>
  <definedNames>
    <definedName name="_xlnm._FilterDatabase" localSheetId="9" hidden="1">'CATRIN '!$E$7:$L$31</definedName>
    <definedName name="_xlnm._FilterDatabase" localSheetId="7" hidden="1">CMTF!$E$7:$L$12</definedName>
    <definedName name="_xlnm._FilterDatabase" localSheetId="4" hidden="1">FF!$E$6:$M$31</definedName>
    <definedName name="_xlnm._FilterDatabase" localSheetId="6" hidden="1">FTK!$D$8:$L$12</definedName>
    <definedName name="_xlnm._FilterDatabase" localSheetId="8" hidden="1">FZV!$E$9:$L$10</definedName>
    <definedName name="_xlnm._FilterDatabase" localSheetId="3" hidden="1">'LF a UMTM'!$D$6:$M$56</definedName>
    <definedName name="_xlnm._FilterDatabase" localSheetId="5" hidden="1">PdF!$E$6:$M$8</definedName>
    <definedName name="_xlnm._FilterDatabase" localSheetId="2" hidden="1">PF!$E$6:$M$10</definedName>
    <definedName name="_xlnm._FilterDatabase" localSheetId="1" hidden="1">RUP!$E$5:$M$10</definedName>
    <definedName name="_xlnm.Print_Area" localSheetId="9">'CATRIN '!$E$7:$L$31</definedName>
    <definedName name="_xlnm.Print_Area" localSheetId="7">CMTF!$E$7:$L$12</definedName>
    <definedName name="_xlnm.Print_Area" localSheetId="4">FF!$E$6:$M$31</definedName>
    <definedName name="_xlnm.Print_Area" localSheetId="6">FTK!$D$8:$L$12</definedName>
    <definedName name="_xlnm.Print_Area" localSheetId="8">FZV!$E$9:$L$10</definedName>
    <definedName name="_xlnm.Print_Area" localSheetId="3">'LF a UMTM'!$E$6:$L$56</definedName>
    <definedName name="_xlnm.Print_Area" localSheetId="2">PF!$E$6:$M$10</definedName>
    <definedName name="_xlnm.Print_Area" localSheetId="1">RUP!$E$5:$P$38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22" l="1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7" i="22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7" i="21"/>
  <c r="O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53" i="21"/>
  <c r="O54" i="21"/>
  <c r="O7" i="21"/>
  <c r="K113" i="32"/>
  <c r="O8" i="32" l="1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67" i="32"/>
  <c r="O68" i="32"/>
  <c r="O69" i="32"/>
  <c r="O70" i="32"/>
  <c r="O71" i="32"/>
  <c r="O72" i="32"/>
  <c r="O73" i="32"/>
  <c r="O74" i="32"/>
  <c r="O75" i="32"/>
  <c r="O76" i="32"/>
  <c r="O77" i="32"/>
  <c r="O78" i="32"/>
  <c r="O79" i="32"/>
  <c r="O80" i="32"/>
  <c r="O81" i="32"/>
  <c r="O82" i="32"/>
  <c r="O83" i="32"/>
  <c r="O84" i="32"/>
  <c r="O85" i="32"/>
  <c r="O86" i="32"/>
  <c r="O87" i="32"/>
  <c r="O88" i="32"/>
  <c r="O89" i="32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7" i="32"/>
  <c r="L32" i="28"/>
  <c r="K32" i="28"/>
  <c r="M32" i="28"/>
  <c r="L11" i="20"/>
  <c r="K11" i="20"/>
  <c r="M11" i="20"/>
  <c r="M13" i="9"/>
  <c r="L13" i="9"/>
  <c r="K13" i="9"/>
  <c r="L9" i="13"/>
  <c r="M9" i="13"/>
  <c r="N9" i="13"/>
  <c r="K32" i="22"/>
  <c r="L32" i="22"/>
  <c r="M32" i="22"/>
  <c r="L57" i="21"/>
  <c r="K57" i="21"/>
  <c r="M57" i="21"/>
  <c r="M11" i="14"/>
  <c r="L11" i="14"/>
  <c r="N11" i="14"/>
  <c r="N19" i="15"/>
  <c r="M19" i="15"/>
  <c r="L19" i="15"/>
  <c r="L113" i="32"/>
  <c r="M113" i="32"/>
  <c r="K13" i="11"/>
  <c r="L13" i="11"/>
  <c r="M13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15F353-8478-458B-A380-81410DCFFB4B}" keepAlive="1" name="Dotaz – PřF" description="Připojení k dotazu produktu PřF v sešitě" type="5" refreshedVersion="0" background="1">
    <dbPr connection="Provider=Microsoft.Mashup.OleDb.1;Data Source=$Workbook$;Location=PřF;Extended Properties=&quot;&quot;" command="SELECT * FROM [PřF]"/>
  </connection>
  <connection id="2" xr16:uid="{AFE09379-49EB-4D44-ACC2-81B5C507B54D}" keepAlive="1" name="Dotaz – Tabulka3" description="Připojení k dotazu produktu Tabulka3 v sešitě" type="5" refreshedVersion="0" background="1">
    <dbPr connection="Provider=Microsoft.Mashup.OleDb.1;Data Source=$Workbook$;Location=Tabulka3;Extended Properties=&quot;&quot;" command="SELECT * FROM [Tabulka3]"/>
  </connection>
</connections>
</file>

<file path=xl/sharedStrings.xml><?xml version="1.0" encoding="utf-8"?>
<sst xmlns="http://schemas.openxmlformats.org/spreadsheetml/2006/main" count="1774" uniqueCount="910">
  <si>
    <t>MZE</t>
  </si>
  <si>
    <t>POSKYTOVATEL</t>
  </si>
  <si>
    <t>NÁZEV</t>
  </si>
  <si>
    <t>OBDOBÍ ŘEŠENÍ</t>
  </si>
  <si>
    <t>MŠMT</t>
  </si>
  <si>
    <t>GAČR</t>
  </si>
  <si>
    <t>MV</t>
  </si>
  <si>
    <t>TAČR</t>
  </si>
  <si>
    <t>MK</t>
  </si>
  <si>
    <t>doc. RNDr. Vladimír Kryštof, Ph.D.</t>
  </si>
  <si>
    <t>Mgr. Petr Dvořák, Ph.D.</t>
  </si>
  <si>
    <t>doc. Mgr. Dagmar Sigmundová, Ph.D.</t>
  </si>
  <si>
    <t>SPOLUŘEŠITEL doc. MUDr. Marián Hajdúch, Ph.D.</t>
  </si>
  <si>
    <t xml:space="preserve">Mgr. Gabriela Pokorná </t>
  </si>
  <si>
    <t>PS</t>
  </si>
  <si>
    <t>GX20-08389X</t>
  </si>
  <si>
    <t>Observance Reconsidered: Využívání a zneužívání reformy (jednotlivci, instituce, společnost)</t>
  </si>
  <si>
    <t>Výzkumná infrastruktura pro experimenty v CERN</t>
  </si>
  <si>
    <t>SPOLUŘEŠITEL Mgr. Jiří Kvita, Ph.D.</t>
  </si>
  <si>
    <t xml:space="preserve">Česká národní infrastruktura pro biologická data </t>
  </si>
  <si>
    <t>ÚMTM</t>
  </si>
  <si>
    <t>2021-2025</t>
  </si>
  <si>
    <t>SPOLUŘEŠITEL prof. Dr. Ing. Bořivoj Šarapatka, CSc.</t>
  </si>
  <si>
    <t>SS02030018</t>
  </si>
  <si>
    <t>Centrum pro krajinu a biodiverzitu</t>
  </si>
  <si>
    <t>2021-2026</t>
  </si>
  <si>
    <t>prof. RNDr. Karel Lemr, Ph.D.</t>
  </si>
  <si>
    <t>NU21-03-00338</t>
  </si>
  <si>
    <t>Germinální, slabě aktivující JAK2 varianty predisponující k myeloidním malignitám: kooperace s dominantním onkogenem</t>
  </si>
  <si>
    <t>NU21-03-00421</t>
  </si>
  <si>
    <t>Glykosfingolipidy a jejich metabolické dráhy jako potenciální biomarkery nádorů tlustého střeva</t>
  </si>
  <si>
    <t xml:space="preserve">SPOLUŘEŠITEL prof. MUDr. Zdeněk Kolář, CSc. </t>
  </si>
  <si>
    <t>NU21-03-00499</t>
  </si>
  <si>
    <t>Prospektivní studie na včasnou detekci karcinomu pankreatu a sledování průběhu léčby na základě lipidomického profilování hmotnostní spektrometrií</t>
  </si>
  <si>
    <t xml:space="preserve">SPOLUŘEŠITEL prof. MUDr. Bohuslav Melichar, Ph.D. </t>
  </si>
  <si>
    <t>NU21-06-00370</t>
  </si>
  <si>
    <t>Odlišení low-grade infekce TEP kyčle a kolena od aseptických komplikací s využitím imunocytologické analýzy a strojového učení</t>
  </si>
  <si>
    <t xml:space="preserve">prof. MUDr. Jiří Gallo, Ph.D. </t>
  </si>
  <si>
    <t>NU21-09-00357</t>
  </si>
  <si>
    <t>Výhody fotodynamické a sonodynamické terapie u multiresistentních mikroorganismů</t>
  </si>
  <si>
    <t>NU21J-01-00017</t>
  </si>
  <si>
    <t>Včasná detekce rozvoje endokrinní orbitopatie u pacientů s dysfunkcí štítné žlázy a metody hodnocení její aktivity a závažnosti</t>
  </si>
  <si>
    <t>SPOLUŘEŠITEL Mgr. Anna Petráčková</t>
  </si>
  <si>
    <t>NU21J-03-00062</t>
  </si>
  <si>
    <t>Sonodynamicky senzitivní lipidové nanovezikuly jako nosiče látek s řízeným uvolňováním pomocí vysokofrekvenčního ultrazvuku</t>
  </si>
  <si>
    <t>FW03010472</t>
  </si>
  <si>
    <t>Studium účinnostních funkcí experimentálních vakcín proti koronavirovým infekcím na zvířecích modelech.</t>
  </si>
  <si>
    <t>SPOLUŘEŠITEL doc. RNDr. Karel Berka, Ph.D.</t>
  </si>
  <si>
    <t>prof. Ing. Ivo Machar, Ph.D.</t>
  </si>
  <si>
    <t>doc. Mgr. Antonín Kalous, M.A., Ph.D.</t>
  </si>
  <si>
    <t>doc. Mgr. Pavel Zahrádka, Ph.D.</t>
  </si>
  <si>
    <t>doc. RNDr. Vladimír Divoký, Ph.D.</t>
  </si>
  <si>
    <t>prof. RNDr. Hana Kolářová, CSc.</t>
  </si>
  <si>
    <t>doc. PhDr. Jitka Jonová, Ph.D.</t>
  </si>
  <si>
    <t>GX21-13265X</t>
  </si>
  <si>
    <t>Kvantová ne-Gaussovská koherence</t>
  </si>
  <si>
    <t>GX21-15728X</t>
  </si>
  <si>
    <t>Objasnění rozvoje provádění duálních úloh u typicky se vyvíjejících dětí a dětí s vývojovou poruchou koordinace</t>
  </si>
  <si>
    <t>prof. Peter Wilson, PhD, BAppSc(PE), BBSc(Hons), MAPS.</t>
  </si>
  <si>
    <t>Funkční gradientové materiály připravené metodou 3D a 4D tisku pro regeneraci osteochondrálních defektů</t>
  </si>
  <si>
    <t>Mgr. Jana Franková, Ph.D.</t>
  </si>
  <si>
    <t>Mgr. Jan Blüml, Ph.D.</t>
  </si>
  <si>
    <t>21-45449L</t>
  </si>
  <si>
    <t>POZNÁMKA</t>
  </si>
  <si>
    <t xml:space="preserve">POZNÁMKA </t>
  </si>
  <si>
    <t>MZD</t>
  </si>
  <si>
    <t xml:space="preserve">Vladyslav Usenko, Ph.D. </t>
  </si>
  <si>
    <t xml:space="preserve">prof. Mgr. Radim Filip, Ph.D. </t>
  </si>
  <si>
    <t>prof. RNDr. Zdeněk DVOŘÁK DrSc., Ph.D.</t>
  </si>
  <si>
    <t>22-24782S</t>
  </si>
  <si>
    <t>Kritická edice korespondence Bohuslava Martinů. Druhá část. Rodině, Franku ...</t>
  </si>
  <si>
    <t>prof. Mg A. Mgr. Vít Zouhar, Ph.D.</t>
  </si>
  <si>
    <t>QK22010270</t>
  </si>
  <si>
    <t>Optimalizace řízení reprodukční výkonnosti dojeného skotu.</t>
  </si>
  <si>
    <t>SPOLUŘEŠITEL Jiří Bezdíček</t>
  </si>
  <si>
    <t>SS05010116</t>
  </si>
  <si>
    <t>RNDr. Miloslav Kitner, Ph.D.</t>
  </si>
  <si>
    <t>2022-2025</t>
  </si>
  <si>
    <t xml:space="preserve">MŠMT </t>
  </si>
  <si>
    <t>NU22-08-00148</t>
  </si>
  <si>
    <t>Vliv metabolických drah cytidinu na terapii hematologických zhoubných onemocnění pomocí cytarabinu a nové diagnostické nástroje pro jejich analýzu</t>
  </si>
  <si>
    <t>RNDr. Karel Koberna, CSc.</t>
  </si>
  <si>
    <t>NU22-09-00021</t>
  </si>
  <si>
    <t>Faktory ovlivňující kvalitu života u mladých dospělých po ischemické cévní mozkové příhodě: prospektivní studie u mladých pacientů do 50 let v České republice</t>
  </si>
  <si>
    <t>NU22-08-00236</t>
  </si>
  <si>
    <t>SPOLUŘEŠITEL doc. Mgr. Pavel ŠTARHA Ph.D.</t>
  </si>
  <si>
    <t>Preklinické studie neplatinových metaloléčiv v terapii rakoviny plic</t>
  </si>
  <si>
    <t>22-27973K</t>
  </si>
  <si>
    <t>Heterostruktury MXenů a grafenové kyseliny pro lithium-iontové a sodík-iontové baterie</t>
  </si>
  <si>
    <t>M.Sc. Aristeidis Bakandritsos, PhD</t>
  </si>
  <si>
    <t>Povrchové zpevňování a odolné nanokompozitní vrstvy pro dřevozpracující nástroje</t>
  </si>
  <si>
    <t>TH80020005</t>
  </si>
  <si>
    <t>NU22-04-00024</t>
  </si>
  <si>
    <t>KVANTITATIVNÍ ZOBRAZOVACÍ MR PARAMETRY JAKO PREDIKTORY PRŮBĚHU NEMYELOPATICKÉ DEGENERATIVNÍ KOMPRESE KRČNÍ MÍCHY: LONGITUDINÁLNÍ STUDIE</t>
  </si>
  <si>
    <t>SPOLUŘEŠITEL Prof. MUDr. Ing. Petr Hluštík, Ph.D.</t>
  </si>
  <si>
    <t>CELOGENOMOVÉ GENOTYPOVÁNÍ ZBYTKOVÝCH POPULACÍ PULSATILLA PATENS, DRACOCEPHALUM AUSTRIACUM A CAMPANULA CERVICARIA, KRITICKY OHROŽENÝCH DRUHŮ ROSTLIN ČESKÉ REPUBLIKY</t>
  </si>
  <si>
    <t>LX22NPO5103</t>
  </si>
  <si>
    <t>Národní institut virologie a bakteriologie</t>
  </si>
  <si>
    <t>LX22NPO5102</t>
  </si>
  <si>
    <t>Národní ústav 
pro výzkum rakoviny</t>
  </si>
  <si>
    <t>LX22NPO5107</t>
  </si>
  <si>
    <t>Národní ústav 
pro neurologický 
výzkum</t>
  </si>
  <si>
    <t>prof. Mgr. Radim Filip, Ph.D. </t>
  </si>
  <si>
    <t xml:space="preserve">MZE </t>
  </si>
  <si>
    <t>VK01030193</t>
  </si>
  <si>
    <t>8C22001</t>
  </si>
  <si>
    <t>DH23P03OVV018</t>
  </si>
  <si>
    <t>Olomouc ve 3D - nová dimenze kulturního dědictví města: minulost, přítomnost, budoucnost</t>
  </si>
  <si>
    <t xml:space="preserve">doc. Mgr. Ondřej Jakubec, Ph.D. </t>
  </si>
  <si>
    <t>DH23P03OVV002</t>
  </si>
  <si>
    <t>Biokulturní diverzita - propojení kulturního a přírodního dědictví v urbánním historickém prostředí</t>
  </si>
  <si>
    <t xml:space="preserve">MK </t>
  </si>
  <si>
    <t>Jazyková paměť regionů České republiky. Metody strojového učení pro uchování, dokumentaci a prezentaci nářečí českého jazyka</t>
  </si>
  <si>
    <t>Zámky v krajině moravskoslezského pomezí – nové formy prezentace nevyužitých historických objektů</t>
  </si>
  <si>
    <t>Od aristokratického dvora po divadelní scénu. Historická garderoba ve fondech českých hradů a zámků v evropském kontextu</t>
  </si>
  <si>
    <t>SPOLUŘEŠITEL dr. Volodymyr Pauk</t>
  </si>
  <si>
    <t xml:space="preserve">Atlas českého jazyka 2027: celoúzemní výzkum nářečí českého jazyka po 50 letech </t>
  </si>
  <si>
    <t>DH23P03OVV050 </t>
  </si>
  <si>
    <t>Technologie restaurování renesančních sgrafitových omítek - tradice a metamorfóza</t>
  </si>
  <si>
    <t>SPOLUŘEŠITEL - partner - UPOL Mgr. Pavel Waisser, Ph. D.</t>
  </si>
  <si>
    <t>Friedrich kardinál von Fürstenberg - poslední aristokrat na stolci olomouckých arcibiskupů</t>
  </si>
  <si>
    <t>SPOLUŘEŠITEL - Mgr. Ema Šimková, Ph. D.</t>
  </si>
  <si>
    <t>Příležitosti a bariéry přeshraniční distribuce české hudební produkce</t>
  </si>
  <si>
    <t>DH23P03OVV029</t>
  </si>
  <si>
    <t>Sakrální objekty: prezentace, péče a zhodnocení</t>
  </si>
  <si>
    <t>DH23P03OVV069</t>
  </si>
  <si>
    <t>Můj dům, můj hrad - středověká panská sídla na střední Moravě</t>
  </si>
  <si>
    <t>DH23P03OVV071</t>
  </si>
  <si>
    <t>prof. PhDr. David Papajík, Ph.D.</t>
  </si>
  <si>
    <t>TN02000069</t>
  </si>
  <si>
    <t>TN02000044</t>
  </si>
  <si>
    <t>TN02000020</t>
  </si>
  <si>
    <t>Národní centrum kompetence pro materiály, pokročilé technologie, povlakování a jejich aplikace - MATCA 2</t>
  </si>
  <si>
    <t>Biorafinace a cirkulární ekonomika pro udržitelnost</t>
  </si>
  <si>
    <t>Centrum pokročilé elektronové a fotonové optiky</t>
  </si>
  <si>
    <t>SPOLUŘEŠITEL prof. Jaroslav Řeháček</t>
  </si>
  <si>
    <t>TN02000122</t>
  </si>
  <si>
    <t>TN02000109</t>
  </si>
  <si>
    <t>REkombinantní TEchnologie pro MEDicínu</t>
  </si>
  <si>
    <t>Personalizovaná medicína: Translačním výzkumem k biomedicínským aplikacím</t>
  </si>
  <si>
    <t>prof. Mgr. MUDr. Milan Raška Ph.D.</t>
  </si>
  <si>
    <t>23-06406S</t>
  </si>
  <si>
    <t>Monoterpenoidy jako nová třída negativních alosterických modulátorů aryl uhlovodíkového receptoru v terapii kolorektálního karcinomu</t>
  </si>
  <si>
    <t>Korelace mezi Fockovými stavy fotonů a atomů</t>
  </si>
  <si>
    <t>Jednofononová kvantová akustika</t>
  </si>
  <si>
    <t>Fenylsulfáty v rostlinách a potravinách: Výskyt, environmentální faktory a zdravotní riziko</t>
  </si>
  <si>
    <t>Aplikace strojového učení ve fyzice vysokých energií a astročásticové fyzice</t>
  </si>
  <si>
    <t>Faktory pohánějící globální diverzifikaci kosmopolitní sinice Microcoleus</t>
  </si>
  <si>
    <t>Modulace kináz pro cílenou léčbu hematologických a dalších malignit</t>
  </si>
  <si>
    <t>Identifikace bariér v procesu komunikace prostorových sociálně-demografických informací</t>
  </si>
  <si>
    <t>Tvar mobilitních píků jako nástroj pro odlišení izomerů iontovou mobilitou-hmotnostní spektrometrií</t>
  </si>
  <si>
    <t>doc. Ing. Radovan Herchel Ph.D.</t>
  </si>
  <si>
    <t>prof. Mgr. Radim Filip Ph.D.</t>
  </si>
  <si>
    <t>Mgr. Jiří Grúz Ph.D.</t>
  </si>
  <si>
    <t>Mgr. Jiří Kvita Ph.D.</t>
  </si>
  <si>
    <t>prof. Ing. Miroslav Strnad CSc., DSc.</t>
  </si>
  <si>
    <t>Mgr. Stanislav Popelka, Ph.D.</t>
  </si>
  <si>
    <t>23-04662S</t>
  </si>
  <si>
    <t>23-06015O</t>
  </si>
  <si>
    <t>23-06928S</t>
  </si>
  <si>
    <t>23-07175S</t>
  </si>
  <si>
    <t>23-06308S</t>
  </si>
  <si>
    <t>23-06931S</t>
  </si>
  <si>
    <t>23-05462S</t>
  </si>
  <si>
    <t>23-07110S</t>
  </si>
  <si>
    <t>23-06507S</t>
  </si>
  <si>
    <t>23-05474S</t>
  </si>
  <si>
    <t>23-06187S</t>
  </si>
  <si>
    <t>23-07254S</t>
  </si>
  <si>
    <t>23-07382S</t>
  </si>
  <si>
    <t>Objevování nových druhů – opravdu nás to nezajímá? Rod Thismia (Thismiaceae) na Borneu a
Sumatře</t>
  </si>
  <si>
    <t>Martin Dančák</t>
  </si>
  <si>
    <t>Inhibice FLT3 novými duálními inhibitory jako možný přístup k léčbě akutní myeloidní leukemie
s přestavbou genu MLL</t>
  </si>
  <si>
    <t>Akumulace environementálních nespravedlností  a vznik klimatické zranitelnosti ve středoevropských uhelných regionech: sociálně-prostorové výhledy</t>
  </si>
  <si>
    <t>Mgr. Lukáš Lachman, PhD.</t>
  </si>
  <si>
    <t>Syntéza na površích a charaketrizace polyradikálních molekul</t>
  </si>
  <si>
    <t>23-05486S</t>
  </si>
  <si>
    <t>doc. Ing. Pavel Jelínek Ph.D.</t>
  </si>
  <si>
    <t>8C22002</t>
  </si>
  <si>
    <t>8C22003</t>
  </si>
  <si>
    <t>SPOLUŘEŠITEL prof. RNDr. Miroslav Hrabovský, DrSc. </t>
  </si>
  <si>
    <t>Kvantově šifrovaná komunikace se zvýšeným zabezpečením fyzické vrstvy</t>
  </si>
  <si>
    <t>2023-2026</t>
  </si>
  <si>
    <t>DH23P03OVV035</t>
  </si>
  <si>
    <t>DH23P03OVV010</t>
  </si>
  <si>
    <t>Zkoumání účinků tau mutací na aktivitu VQIVYK-cílících látek na tau seeding u neurodegenerativních
onemocnění</t>
  </si>
  <si>
    <t>Mgr. Viswanath Das, Ph.D.</t>
  </si>
  <si>
    <t>23-06301J</t>
  </si>
  <si>
    <t>FW06010278</t>
  </si>
  <si>
    <t>FW06010210</t>
  </si>
  <si>
    <t>DH23P03OVV015</t>
  </si>
  <si>
    <t xml:space="preserve">SPOLUŘEŠITEL partner - UPOL - prof. Vít Voženílek </t>
  </si>
  <si>
    <t>OBSERVATOŘ PIERRA AUGERA – ÚČAST ČESKÉ REPUBLIKY</t>
  </si>
  <si>
    <t xml:space="preserve"> LM2023032</t>
  </si>
  <si>
    <t>SÍŤ ČESKÝCH BIOBANK</t>
  </si>
  <si>
    <t>LM2023033</t>
  </si>
  <si>
    <t>doc. MUDr. Marián Hajdúch, Ph.D</t>
  </si>
  <si>
    <t>SPOLUŘEŠITEL doc. MUDr. Marián Hajdúch, Ph.D</t>
  </si>
  <si>
    <t>LM2023040</t>
  </si>
  <si>
    <t>NÁRODNÍ INFRASTRUKTURA PRO BIOLOGICKÉ A MEDICÍNSKÉ ZOBRAZOVÁNÍ</t>
  </si>
  <si>
    <t xml:space="preserve">SPOLUŘEŠITEL Mgr. Martin Mistrík, Ph.D. </t>
  </si>
  <si>
    <t>LM2023050 </t>
  </si>
  <si>
    <t>NÁRODNÍ INFRASTRUKTURA CHEMICKÉ BIOLOGIE </t>
  </si>
  <si>
    <t>LM2023052</t>
  </si>
  <si>
    <t>SPOLUŘEŠITEL Doc. Mgr. Vít Procházka, Ph.D. </t>
  </si>
  <si>
    <t xml:space="preserve">LABORATOŘ PRO VÝZKUM S ANTIPROTONY A TĚŽKÝMI IONTY (FAIR) </t>
  </si>
  <si>
    <t>LM2023060</t>
  </si>
  <si>
    <t>NÁRODNÍ CENTRUM LÉKAŘSKÉ GENOMIKY</t>
  </si>
  <si>
    <t>LM2023067</t>
  </si>
  <si>
    <t>SUPRAVODIVÉ DUTINOVÉ REZONÁTORY JAKO PAMĚTI PRO BOSONICKÉ KVANTOVÉ POČÍTÁNÍ</t>
  </si>
  <si>
    <t>LUAUS23012</t>
  </si>
  <si>
    <t>Dr. rer. nat. Ondřej Černotík</t>
  </si>
  <si>
    <t>LUAUS23262</t>
  </si>
  <si>
    <t>DE NOVO NÁVRH SYNTETICKY DOSTUPNÝCH SLOUČENIN POMOCÍ UMĚLÉ INTELIGENCE</t>
  </si>
  <si>
    <t>Pavlo Polishchuk, PhD, MSc</t>
  </si>
  <si>
    <t>DH23P03OVV046</t>
  </si>
  <si>
    <t>LM2023047 - CHERENKOV TELESCOPE ARRAY – ÚČAST ČESKÉ REPUBLIKY</t>
  </si>
  <si>
    <t>LM2023047</t>
  </si>
  <si>
    <t>2023-2028</t>
  </si>
  <si>
    <t xml:space="preserve">Využití vysokoafinitních ligandů protilátek široce neutralizujících virus hepatitidy C jako základ preventivní vakcíny </t>
  </si>
  <si>
    <t>NU23-05-00203</t>
  </si>
  <si>
    <t>NU23-09-00488</t>
  </si>
  <si>
    <t>Epidemiologická a genetická analýza meticilin-rezistentních kmenů Staphylococcus aureus dle konceptu WHO “One Health”</t>
  </si>
  <si>
    <t>Bardoň Jan, doc. MVDr.Ph.D., MBA</t>
  </si>
  <si>
    <t>2023-2027</t>
  </si>
  <si>
    <t>DH23P03OVV019</t>
  </si>
  <si>
    <t>MSCA FELLOWSHIPS NA UNIVERZITĚ PALACKÉHO V OLOMOUCI I.</t>
  </si>
  <si>
    <t>EH22_010/0002593</t>
  </si>
  <si>
    <t>Mgr. Ondřej Kučera </t>
  </si>
  <si>
    <t>VÝZKUM A VÝVOJ TENKÝCH VRSTEV NA BÁZI KOVOVÝCH SKEL A TECHNOLOGIÍ PRO JEJICH DEPOZICI S VYUŽITÍM V HI-TECH PRŮMYSLOVÝCH APLIKACÍCH</t>
  </si>
  <si>
    <t>SPOLUŘEŠITEL RNDr. Petr Schovánek</t>
  </si>
  <si>
    <t>DIGITÁLNÍ DVOJČE ČERPADLA PRO ÚČELY ADAPTIVNÍHO ŘÍZENÍ VSTUPNÍ RECIRKULACE</t>
  </si>
  <si>
    <t>SEMIKLASICKÁ NELINEÁRNÍ ELEKTRO-OPTICKÁ LEVITACE</t>
  </si>
  <si>
    <t>23-06224S</t>
  </si>
  <si>
    <t>SEMIKOORDINACE: CESTA K CHEMICKY STABILNÍM MOLEKULÁRNÍM NANOMAGNETŮM</t>
  </si>
  <si>
    <t>23-06051S</t>
  </si>
  <si>
    <t>2023-2025</t>
  </si>
  <si>
    <t>SS06010290 </t>
  </si>
  <si>
    <t>SS06020333</t>
  </si>
  <si>
    <t>  Pásové střídání plodin, jako adaptační opatření k optimalizaci vodního hospodářství krajiny</t>
  </si>
  <si>
    <t>Tlumení populačních hustot hraboše polního(Microtus arvalis) pomocí rostlinných repelentů</t>
  </si>
  <si>
    <t>LM2023055</t>
  </si>
  <si>
    <t>ČESKÝ NÁRODNÍ UZEL EVROPSKÉ INFRASTRUKTURY PRO TRANSLAČNÍ MEDICÍNU</t>
  </si>
  <si>
    <t>LM2023053</t>
  </si>
  <si>
    <t>doc. MUDr. Marián Hajdúch, Ph.D. </t>
  </si>
  <si>
    <t xml:space="preserve">SPOLUŘEŠITEL  Prof. RNDr. Miroslav Hrabovský DrSc. </t>
  </si>
  <si>
    <t xml:space="preserve">SPOLUŘEŠITEL doc. Jana Vrbková </t>
  </si>
  <si>
    <t>CHEMOENZYMATICKÁ PŘÍPRAVA A BIOLOGICKÁ AKTIVITA METABOLITŮ POLYFENOLOVÝCH SLOUČENIN Z POTRAVY</t>
  </si>
  <si>
    <t>23-04654S</t>
  </si>
  <si>
    <t xml:space="preserve">GAČR </t>
  </si>
  <si>
    <t>SPOLUŘEŠITEL MUDr. Petr DŽUBÁK Ph.D.</t>
  </si>
  <si>
    <t>SPOLUŘEŠITEL doc. Mgr. Jiří Vrba, Ph.D. </t>
  </si>
  <si>
    <t>KOVY A JEJICH IZOTOPY V PROSTŘEDÍ AKTIVNÍCH A OPUŠTĚNÝCH DŮLNÍCH OBLASTÍ SUBSAHARSKÉ AFRIKY – POCHOPENÍ JEJICH GEOCHEMIE A ENVIRONMENTÁLNÍCH DOPADŮ </t>
  </si>
  <si>
    <t>23-05051S</t>
  </si>
  <si>
    <t>SPOLUŘEŠITEL prof. Ing. Ondřej Šráček, MSc. Ph.D</t>
  </si>
  <si>
    <t xml:space="preserve">SPOLUŘEŠITEL doc. RNDr. Eva Anzenbacherová, CSc. </t>
  </si>
  <si>
    <t>PŮSOBENÍ KETOGENNÍ DIETY NA IMUNITNÍ ODPOVĚĎ A NA SCHOPNOST VYROVNAT SE S CIZORODÝMI LÁTKAMI (XENOBIOTIKY) V EXPERIMENTÁLNÍM MODELU</t>
  </si>
  <si>
    <t>23-05645S</t>
  </si>
  <si>
    <t>ELEKTROFILNÍ NITROVANÉ MASTNÉ KYSELINY JAKO OCHRANA PROTI POŠKOZENÍ KRVETVORBY ZPŮSOBENÉ IONIZUJÍCÍM ZÁŘENÍM: OVLIVNĚNÍ DRÁHY NRF2</t>
  </si>
  <si>
    <t>MODERNIZACE KOMERČNÍHO VZDĚLÁVÁNÍ V PŘEDLITAVSKU V LETECH 1848-1918</t>
  </si>
  <si>
    <t>23-06062S</t>
  </si>
  <si>
    <t>Mgr. Kamila Hladíkova Ph.D</t>
  </si>
  <si>
    <t xml:space="preserve">SPOLUŘEŠITEL Mgr. Ivan Puš, Ph.D. </t>
  </si>
  <si>
    <t>Continuous-Variable Multi-User Quantum Key Distribution for 5G and distributed storage applications (CVSTAR)</t>
  </si>
  <si>
    <t>Quantum Dots for Entanglement-based Quantum Key Distribution (QD_EQD)</t>
  </si>
  <si>
    <t xml:space="preserve">Sequential parametric amplification: quantum technology with multimode light  (SPARQL) </t>
  </si>
  <si>
    <t>23-05389S</t>
  </si>
  <si>
    <t>SPOLUŘEŠITEL prof. Ing. Miroslav Strnad, CSc., DSc.</t>
  </si>
  <si>
    <t>Nové CB2 a BChE modulátory proti Parkinsonově chorobě a
souvisejícím patologiím</t>
  </si>
  <si>
    <t>23-07363S</t>
  </si>
  <si>
    <t>Alternativní sestřih reguluje cytokininovou percepci v rostlinách</t>
  </si>
  <si>
    <t xml:space="preserve">SPOLUŘEŠITEL Mgr. David Zalabák, Ph.D.
</t>
  </si>
  <si>
    <t>Genová banka - základní kámen pro záchranu biodiverzity: vývoj nových technologií pro digitalizaci a automatizaci procesů skladování genetických zdrojů rostlin</t>
  </si>
  <si>
    <t>SS06020208</t>
  </si>
  <si>
    <t>Mgr. Pavel Mazura, Ph.D.</t>
  </si>
  <si>
    <t>Vytvoření informační základny pro budoucí implementaci metod forenzní genetické genealogie a forenzní genomiky do kriminalistické praxe</t>
  </si>
  <si>
    <t>VJ03030007</t>
  </si>
  <si>
    <t>doc. Mgr. Radmila Švaříčková Slabáková, Ph.D.</t>
  </si>
  <si>
    <t>REPREZENTACE A ROLE TIBETSKÉHO BUDDHISMU V NARATIVECH O TIBETU OD ROKU 1950 DO SOUČASNOSTI</t>
  </si>
  <si>
    <t>FW08010029</t>
  </si>
  <si>
    <t>MONITOROVÁNÍ BAKTERIOFÁGOVÉ TERAPIE POMOCÍ ZOBRAZOVACÍCH METOD NUKLEÁRNÍ MEDICÍNY</t>
  </si>
  <si>
    <t>MODULACE TEPELNÉ STRESOVÉ REAKCE SIGNÁLNÍ DRÁHOU CYTOKININU U ARABIDOPSIS</t>
  </si>
  <si>
    <t>23-07376S</t>
  </si>
  <si>
    <t>SPOLUŘEŠITEL prof. Mgr. Ondřej Novák, Ph.D.</t>
  </si>
  <si>
    <t>JANTAROVÉ STEZKY STARŠÍ DOBY ŽELEZNÉ VE STŘEDNÍ EVROPĚ</t>
  </si>
  <si>
    <t>GF23-07284K</t>
  </si>
  <si>
    <t>Mgr. Martin Golec, Ph.D.</t>
  </si>
  <si>
    <t>NOVÉ MAGNETICKY BISTABILNÍ KOBALTNATÉ A ŽELEZNATÉ POLYMERY HOFMANNOVA TYPU PRO POVRCHOVOU DEPOZICI </t>
  </si>
  <si>
    <t>8X23030</t>
  </si>
  <si>
    <t>Doc. RNDr. Bohuslav Drahoš, Ph.D</t>
  </si>
  <si>
    <t>EH22_010/0006945</t>
  </si>
  <si>
    <t>FW09020048</t>
  </si>
  <si>
    <t>Vývoj a konstrukce Mössbauerova spektrometru určeného pro aplikace v průmyslovém provozu a v terénuIron ANALYTICS</t>
  </si>
  <si>
    <t>SPOLUŘEŠITEL Mgr. Ondřej Malina, Ph.D</t>
  </si>
  <si>
    <t xml:space="preserve">TAČR </t>
  </si>
  <si>
    <t>23-09697L</t>
  </si>
  <si>
    <t>Využití syntetických sideroforů pro molekulární zobrazování</t>
  </si>
  <si>
    <t>PharmDr. Miloš Petřík Ph.D.</t>
  </si>
  <si>
    <t>2024-2027</t>
  </si>
  <si>
    <t xml:space="preserve">MLADÍ LIDÉ JAKO AKTÉŘI BUDOUCÍHO ROZVOJE OBCÍ A MĚST </t>
  </si>
  <si>
    <t xml:space="preserve">TQ01000007	</t>
  </si>
  <si>
    <t>SPOLUŘEŠITEL doc. Mgr. Jiří Pánek, Ph.D.</t>
  </si>
  <si>
    <t xml:space="preserve"> ONLINE PORADENSTVÍ PRO POZŮSTALÉ: PROVÁZENÍ PROCESEM TRUCHLENÍ </t>
  </si>
  <si>
    <t>VĚDECKÉ POZNÁNÍ JAKO CÍL KONSPIRAČNÍCH A DEZINFORMAČNÍCH ÚTOKŮ</t>
  </si>
  <si>
    <t xml:space="preserve">Mgr. Martin Kupka, Ph.D. </t>
  </si>
  <si>
    <t>Doc. PhDr. Tomáš Lebeda, Ph.D.</t>
  </si>
  <si>
    <t xml:space="preserve">TQ01000315	</t>
  </si>
  <si>
    <t>LABYRINTY KRITICKÉHO MYŠLENÍ: ZVYŠOVÁNÍ DATOVÉ GRAMOTNOSTI A KRITICKÉHO MYŠLENÍ SENIORŮ</t>
  </si>
  <si>
    <t xml:space="preserve">Mgr. Helena Pospíšilová, Ph.D. </t>
  </si>
  <si>
    <t>APLIKACE OPTIMALIZOVANÉ WELL-BEING STRATEGIE U ZDRAVOTNÍKŮ</t>
  </si>
  <si>
    <t xml:space="preserve">TQ01000289	</t>
  </si>
  <si>
    <t>Mgr. Simona Dobešová Cakirpaloglu, Ph.D.</t>
  </si>
  <si>
    <t>VĚDECKÁ GRAMOTNOST PRO ODOLNOU SPOLEČNOST 21. STOLETÍ (2023-2026</t>
  </si>
  <si>
    <t>SPOLUŘEŠITEL Mgr. Lukáš Hadwiger Zámečník, Ph.D.</t>
  </si>
  <si>
    <t>MSCA FELLOWSHIPS NA UNIVERZITĚ PALACKÉHO V OLOMOUCI II.</t>
  </si>
  <si>
    <t>EH22_012/0006440</t>
  </si>
  <si>
    <t>PODPORA DOKTORSKÝCH STUDIJNÍCH PROGRAMŮ NA UNIVERZITĚ PALACKÉHO V OLOMOUCI</t>
  </si>
  <si>
    <t>23-07971S</t>
  </si>
  <si>
    <t>Lead-Free Double Perovskite Nanocrystals for Photocatalytic CO2 Reduction</t>
  </si>
  <si>
    <t>Štěpán Kment, Ph.D.</t>
  </si>
  <si>
    <t>23-08019X</t>
  </si>
  <si>
    <t>Jednoatomové 2D fotokatalyzátory (5letý projekt)</t>
  </si>
  <si>
    <t>Prof.Dr. Patrik Schmuki</t>
  </si>
  <si>
    <t>23-06781M</t>
  </si>
  <si>
    <t>Řízení a vizualizace delokalizace náboje v atomárním měřítku v molekulárních nanomodelech pohlcujících světlo</t>
  </si>
  <si>
    <t>Bruno de la Torre, Ph.D.</t>
  </si>
  <si>
    <t>SPOLUŘEŠITEL doc. RNDr. Michal Čajan, Ph.D.</t>
  </si>
  <si>
    <t>TH78020001</t>
  </si>
  <si>
    <t>Nano-monitoring účinnosti protinádorové imunoterapie: platforma Graphene Lateral Electrophoretic Bioassay</t>
  </si>
  <si>
    <t>TN02000051</t>
  </si>
  <si>
    <t>Národní centrum kompetence polymerních materiálů a technologií pro 21. století</t>
  </si>
  <si>
    <t>SPOLUŘEŠITEL Mgr. Jan Filip, Ph.D. </t>
  </si>
  <si>
    <t>FW06010765</t>
  </si>
  <si>
    <t>Podmíněná automatizace jednotky recyklace RECLIME</t>
  </si>
  <si>
    <t>LM2023066 </t>
  </si>
  <si>
    <t>NANOMATERIÁLY A NANOTECHNOLOGIE PRO OCHRANU ŽIVOTNÍHO PROSTŘEDÍ A UDRŽITELNOU BUDOUCNOST</t>
  </si>
  <si>
    <t>SPOLUŘEŠITEL prof. RNDr. Michal Otyepka, Ph.D</t>
  </si>
  <si>
    <t>SS06020124</t>
  </si>
  <si>
    <t>Eliminace mikropolutantů v pitné vodě pomocí sorpce s následnou UV fotokatalýzou</t>
  </si>
  <si>
    <t xml:space="preserve">SPOLUŘEŠITEL Mgr. Jan Filip, Ph.D. </t>
  </si>
  <si>
    <t>24-11271S</t>
  </si>
  <si>
    <t>Československá, maďarská a polská populární hudba v nadnárodním kontextu: mechanismy a objekty hudební výměny v období státního socialismu</t>
  </si>
  <si>
    <t>24-12559S</t>
  </si>
  <si>
    <t>Příběh čtyř údolí v horském Kurdistánu: Krajinné strategie, odolnost a udržitelnost v dlouhodobé perspektivě</t>
  </si>
  <si>
    <t>24-12985S</t>
  </si>
  <si>
    <t>Averroovo paradigma v biologickém myšlení</t>
  </si>
  <si>
    <t>24-11730S</t>
  </si>
  <si>
    <t>Úloha odpovědi na poškozenou DNA v ochraně před maligní progresí preleukemických stavů některých myeloproliferativních a myelodysplastických neoplázií</t>
  </si>
  <si>
    <t>24-11201S</t>
  </si>
  <si>
    <t>doc. PhDr. Lenka Holá, Ph.D.</t>
  </si>
  <si>
    <t>Mediace v trestním řízení v kontextu restorativní justice</t>
  </si>
  <si>
    <t>24-12771S</t>
  </si>
  <si>
    <t>Nejlepší zájmy dítěte a veřejný zájem na kontrolu migrace</t>
  </si>
  <si>
    <t>24-12864S</t>
  </si>
  <si>
    <t>doc. JUDr. Michael Kohajda, Ph.D.</t>
  </si>
  <si>
    <t>Kryptoaktiva jako hrozba pro státní suverenitu</t>
  </si>
  <si>
    <t>24-12009S</t>
  </si>
  <si>
    <t>prof. RNDr. Marián Halás, Ph.D.</t>
  </si>
  <si>
    <t>prof. Ing. Petr Smýkal, Ph.D.</t>
  </si>
  <si>
    <t xml:space="preserve">CENTRUM EXCELENCE V REGENERATIVNÍ MEDICÍNĚ </t>
  </si>
  <si>
    <t>EH22_008/0004562</t>
  </si>
  <si>
    <t>SPOLUŘEŠITEL Mgr. Kateřina Poláková, Ph.D.</t>
  </si>
  <si>
    <t>NOVÉ POZNATKY PRO PLODINY NOVÉ GENERACE</t>
  </si>
  <si>
    <t>EH22_008/0004581</t>
  </si>
  <si>
    <t xml:space="preserve">prof. RNDr. Michal Otyepka, Ph.D. </t>
  </si>
  <si>
    <t>TECHNOLOGIE ZA HRANICÍ NANOSVĚTA</t>
  </si>
  <si>
    <t>EH22_008/0004587</t>
  </si>
  <si>
    <t xml:space="preserve">MATERIÁLY A TECHNOLOGIE PRO UDRŽITELNÝ ROZVOJ </t>
  </si>
  <si>
    <t>SPOLUŘEŠITEL prof. RNDr. Radek Zbořil, Ph.D</t>
  </si>
  <si>
    <t xml:space="preserve"> KVANTOVÉ INŽENÝRSTVÍ A NANOTECHNOLOGIE</t>
  </si>
  <si>
    <t>EH22_008/0004649</t>
  </si>
  <si>
    <t>SPOLUŘEŠITEL prof. Mgr. Radim Filip, Ph.D.</t>
  </si>
  <si>
    <t>Metodika hodnocení rezistence rostlin vůči napadení háďátkem řepným a pilotní test ochranných technologií v rostlinné výrobě</t>
  </si>
  <si>
    <t>TQ03000647</t>
  </si>
  <si>
    <t>TQ03000264</t>
  </si>
  <si>
    <t>23-05494S</t>
  </si>
  <si>
    <t>ARTIKULAČNÍ PORUCHY - DISTORZE HLÁSEK U ČESKÝCH DĚTÍ: VYUŽITÍ AKUSTICKÉ, ARTIKULAČNÍ A PERCEPČNÍ ANALÝZY V LOGOPEDII</t>
  </si>
  <si>
    <t>SPOLUŘEŠITEL prof. Mgr. Kateřina Vitásková, Ph.D</t>
  </si>
  <si>
    <t xml:space="preserve">VÝZKUM ZÁKLADNÍCH STAVEBNÍCH KAMENŮ HMOTY S VYUŽITÍM ŠPIČKOVÝCH TECHNOLOGIÍ </t>
  </si>
  <si>
    <t>EH22_008/0004632</t>
  </si>
  <si>
    <t>SPOLUŘEŠITEL Mgr. Dušan Mandát, Ph.D.</t>
  </si>
  <si>
    <t>2024-2028</t>
  </si>
  <si>
    <t>EH22_008/0004644</t>
  </si>
  <si>
    <t>ZÁCHRANA ŽIVOTŮ PROSTŘEDNICTVÍM VÝZKUMU V OBLASTI VČASNÉ DETEKCE A PREVENCE RAKOVINY: MOLEKULÁRNÍ, GENOMICKÉ A SOCIÁLNÍ FAKTORY</t>
  </si>
  <si>
    <t xml:space="preserve">SPOLUŘEŠITEL doc. MUDr. Marián Hajdúch, Ph.D. </t>
  </si>
  <si>
    <t>LUAUS24085</t>
  </si>
  <si>
    <t>LUAUS24174</t>
  </si>
  <si>
    <t>BeeBrilliant: Odhalování podstaty odolnosti včel medonosných k nepříznivým podmínkám kombinací genomického, biochemického a geoinformatického přístupu</t>
  </si>
  <si>
    <t>Parazolochinolinové inhibitory kináz a jejich charakterizace ve vztahu k nádorovým onemocněním</t>
  </si>
  <si>
    <t>Mgr. Jiří Danihlík, Ph.D</t>
  </si>
  <si>
    <t>Mgr. Radek Jorda, Ph.D.</t>
  </si>
  <si>
    <t>2024-2025</t>
  </si>
  <si>
    <t>Mgr. Alena Kadlecová, Ph.D.</t>
  </si>
  <si>
    <t> FORMULACE AKARICIDNÍHO PŘÍPRAVKU NA ELIMINACI VÝZNAMNÉHO PARAZITA DRŮBEŽE - DERMANYSSUS GALLINAE</t>
  </si>
  <si>
    <t>FW10010308</t>
  </si>
  <si>
    <t>SPOLUŘEŠITEL prof. RNDr. Jan Hlaváč, Ph.D.</t>
  </si>
  <si>
    <t>VÝVOJ PCR TESTŮ PRO RYCHLOU DIAGNOSTIKU SEPSE</t>
  </si>
  <si>
    <t>FW10010005</t>
  </si>
  <si>
    <t xml:space="preserve">	SPOLUŘEŠITEL Mgr. Pavel Sauer, Ph.D</t>
  </si>
  <si>
    <t>2024-2026</t>
  </si>
  <si>
    <t>ANTIMIKROBIÁLNÍ PEPTID PRODUKOVANÝ MOLEKULÁRNÍM FARMAŘENÍM V JEČMENI A JEHO VYUŽITÍ PŘI TVORBĚ NOSIČŮ APLIKOVATELNÝCH NA KŮŽI</t>
  </si>
  <si>
    <t>RNDr. Lenka Dzurová, Ph.D.</t>
  </si>
  <si>
    <t>RNDr. Petr Schovánek</t>
  </si>
  <si>
    <t xml:space="preserve">SPOLUŘEŠITEL Mgr. Tomáš Krátký, Ph.D. </t>
  </si>
  <si>
    <t>doc. JUDr. Václav Stehlík, LL.M., Ph.D</t>
  </si>
  <si>
    <t>PHOTOMACHINES-REORGANIZACE FOTOSYNTETICKÝCH BUNĚK ZA ÚČELEM VYSOKÉ PRODUKCE TERAPEUTICKÝCH PEPTIDŮ</t>
  </si>
  <si>
    <t>EH22_008/0004624</t>
  </si>
  <si>
    <t>HILUM - ACHILOVA PATA SEMENE? ZÁHADA FORMOVÁNÍ HILA A FUNKCE POLYFENOLOXIDASY V SEMENECH</t>
  </si>
  <si>
    <t>GA24-10730S</t>
  </si>
  <si>
    <t xml:space="preserve">	doc. Mgr. Karel Nováček, Ph.D. </t>
  </si>
  <si>
    <t xml:space="preserve">	doc. Tamás Visi, Ph.D., M.A</t>
  </si>
  <si>
    <t>DIAGNOSTIKA A MOŽNOSTI PREVENCE ATYPICKÉ MYOPATIE KONÍ V PODMÍNKÁCH ČESKÉ REPUBLIKY</t>
  </si>
  <si>
    <t>QL24010403</t>
  </si>
  <si>
    <t>SPOLUŘEŠITEL prof. RNDr. David Friedecký, Ph.D.</t>
  </si>
  <si>
    <t>NW24-03-00024</t>
  </si>
  <si>
    <t>Prediktivní a prognostické faktory pro individualizovanou strategii diagnostiky a terapie karcinomu pankreatu</t>
  </si>
  <si>
    <t>Mohelníková Duchoňová Beatrice, prof. MUDr. Ph.D.</t>
  </si>
  <si>
    <t>Prediktivní význam cirkulujících biomarkerů pro kompletní patologickou odpověď po totální neoadjuvantní radiochemoterapii karcinomu rekta</t>
  </si>
  <si>
    <t>Lemstrová Radmila, MUDr. Ph.D.</t>
  </si>
  <si>
    <t>NW24-03-00062</t>
  </si>
  <si>
    <t xml:space="preserve">NW24-09-00244 </t>
  </si>
  <si>
    <t xml:space="preserve">NW24-10-00395 </t>
  </si>
  <si>
    <t xml:space="preserve">Zdravotní rizika fytokanabinoidů při subchronické aplikaci  </t>
  </si>
  <si>
    <t>Vostálová Jitka, Doc. RNDr. Ph.D</t>
  </si>
  <si>
    <t xml:space="preserve">Přesnější subklasifikace osteoartrózy kolena pomocí imunofenotypizace imunitních buněk, exozomových profilů a lipidomiky vzorků kloubního výpotku a synoviální tkáně </t>
  </si>
  <si>
    <t>Gallo Jiří, prof. MUDr. Ph.D.</t>
  </si>
  <si>
    <t xml:space="preserve">MZD </t>
  </si>
  <si>
    <t>REPREZENTACE ALGEBRAICKÝCH SÉMANTIK PRO SUBSTRUKTURÁLNÍ LOGIKY</t>
  </si>
  <si>
    <t>24-14386L</t>
  </si>
  <si>
    <t xml:space="preserve">doc. Mgr. Michal Botur, Ph.D. </t>
  </si>
  <si>
    <t>SPOLUŘEŠITEL PharmDr. Zbyněk Nový, Ph.D. </t>
  </si>
  <si>
    <t>TQ01000067</t>
  </si>
  <si>
    <t>TQ01000518</t>
  </si>
  <si>
    <t>TQ01000365</t>
  </si>
  <si>
    <t> SENZORY A DETEKTORY PRO INFORMAČNÍ SPOLEČNOST BUDOUCNOSTI </t>
  </si>
  <si>
    <t>EH22_008/0004596</t>
  </si>
  <si>
    <t>prof. RNDr. Ondřej Haderka, Ph.D</t>
  </si>
  <si>
    <t>MODERNIZACE NÁRODNÍ INFRASTRUKTURY CHEMICKÉ BIOLOGIE 2024 (2024-2026, MSM/EH)</t>
  </si>
  <si>
    <t>EH23_015/0008203</t>
  </si>
  <si>
    <t>SPOLUŘEŠITEL MUDr. Petr Džubák, Ph.D</t>
  </si>
  <si>
    <t>EH23_015/0008205</t>
  </si>
  <si>
    <t>MODERNIZACE VVI CZECH-BIOIMAGING</t>
  </si>
  <si>
    <t>24-11114S</t>
  </si>
  <si>
    <t>MOLEKULÁRNÍ LEPIDLA JAKO NÁSTROJ CÍLENÉ DEGRADACE CYKLINU K</t>
  </si>
  <si>
    <t>SPOLUŘEŠITEL Prof. RNDr. Vladimír Kryštof, Ph.D.</t>
  </si>
  <si>
    <t>HMOTNOSTNĚ SPEKTROMETRICKÉ ZOBRAZOVÁNÍ PRO MULTI-OMICKOU ANALÝZU ROSTLINNÝCH HORMONŮ</t>
  </si>
  <si>
    <t>24-11511S</t>
  </si>
  <si>
    <t>SKRYTÉ GEOGRAFIE NÍZKOUHLÍKOVÉHO PŘECHODU: ENERGETICKÉ CHOVÁNÍ ČESKÝCH DOMÁCNOSTÍ A ADAPTIVNÍ REAKCE NA RIZIKA ENERGETICKÉ CHUDOBY</t>
  </si>
  <si>
    <t xml:space="preserve">24-11885S </t>
  </si>
  <si>
    <t>SPOLUŘEŠITEL doc. Mgr. Pavel Klapka, Ph.D.</t>
  </si>
  <si>
    <t>LIPOZOMÁLNÍ SONDY DO KOLIGATIVNÍ PERMEABILITY LÉČIV</t>
  </si>
  <si>
    <t>24-11986S</t>
  </si>
  <si>
    <t>SPOLUŘEŠITEL doc. RNDr. Karel Berka, Ph.D</t>
  </si>
  <si>
    <t>STRUKTURY PROSTOROVÝCH INTERAKCÍ: ROLE VZDÁLENOSTI A PROSTOROVÝCH VZORŮ</t>
  </si>
  <si>
    <t xml:space="preserve">ROSTOUCÍ OBOR : POSUN POZNÁNÍ SLIZNIČNÍ IMUNITY RYB PROSTŘEDNICTVÍM MOLEKULÁRNÍHO ZEMĚDĚLSTVÍ </t>
  </si>
  <si>
    <t>24-13026S</t>
  </si>
  <si>
    <t>SPOLUŘEŠITEL prof. RNDr. Ivo Frébort, CSc.,Ph.D.</t>
  </si>
  <si>
    <t>Vývoj aktivního krytí ran založený na kombinaci nanovlákenného nosiče a nové generace lipofosfonoxinů jako antibakteriální složky</t>
  </si>
  <si>
    <t>NW24-08-00073</t>
  </si>
  <si>
    <t xml:space="preserve">	RNDr. Bohumil Frantál, Ph.D.</t>
  </si>
  <si>
    <t>EH22_008/0004583</t>
  </si>
  <si>
    <t>UPGRADE A MODERNIZACE VVI NANOMATERIÁLY A NANOTECHNOLOGIE PRO OCHRANU ŽIVOTNÍHO PROSTŘEDÍ A UDRŽITELNOU BUDOUCNOST (PRO-NANOENVICZ III)</t>
  </si>
  <si>
    <t>EH23_015/0008171</t>
  </si>
  <si>
    <t xml:space="preserve">	Mgr. Petr Jakubec, Ph.D</t>
  </si>
  <si>
    <t>OBNOVA A MODERNIZACE NÁRODNÍ INFRASTRUKTURY PRO TRANSLAČNÍ MEDICÍNU EATRIS-CZ</t>
  </si>
  <si>
    <t>EH23_015/0008208</t>
  </si>
  <si>
    <t xml:space="preserve">	doc. MUDr. Marián Hajdúch </t>
  </si>
  <si>
    <t xml:space="preserve">UŽOVKA STROMOVÁ JAKO MODEL: GENOMIKA, POPULAČNÍ STRUKTURA A ODOLNOST POPULACÍ </t>
  </si>
  <si>
    <t xml:space="preserve">SS07010298 </t>
  </si>
  <si>
    <t xml:space="preserve">	doc. RNDr. Milan Veselý, Ph.D.</t>
  </si>
  <si>
    <t>ROZVOJ A OVĚŘOVÁNÍ LOKÁLNÍCH OPATŘENÍ NA DLOUHODOBOU PODPORU PŮDNÍCH ORGANISMŮ A ŽÁDOUCÍCH SKUPIN BEZOBRATLÝCH NA INTENZIVNĚ ZEMĚDĚLSKY OBHOSPODAŘOVANÝCH PLOCHÁCH</t>
  </si>
  <si>
    <t>SS07010439</t>
  </si>
  <si>
    <t>prof. Dr. Ing. Bořivoj Šarapatka, CSc.</t>
  </si>
  <si>
    <t>Rozvoj a modernizace národní sítě biobank (BBMRInv)</t>
  </si>
  <si>
    <t>EH23_015/0008196</t>
  </si>
  <si>
    <t>Pilotní aplikace nanočástic obsahujících nitridy železa pro reduktivní dechloraci chlorovaných ethylenů v podzemních vodách</t>
  </si>
  <si>
    <t>Genetická diverzita kriticky ohroženého snědku pyrenejského kulatoplodého jako podklad k přípravě záchranného programu</t>
  </si>
  <si>
    <t>SS07010334</t>
  </si>
  <si>
    <t xml:space="preserve">RNDr. Michal Hroneš, Ph.D. </t>
  </si>
  <si>
    <t>SS07020145</t>
  </si>
  <si>
    <t xml:space="preserve">	Ing. Jana Křížek Oborná, Ph.D. </t>
  </si>
  <si>
    <t>Mapování regionálního rozdělení České republiky z pohledu naléhavosti provedení adaptačních opatření na změnu klimatu</t>
  </si>
  <si>
    <t>SS07020382</t>
  </si>
  <si>
    <t>doc. PhDr. Hana Marešová, Ph.D., MBA</t>
  </si>
  <si>
    <t>Excelentní výzkum v oblasti digitálních technologií a wellbeingu</t>
  </si>
  <si>
    <t xml:space="preserve">SPOLUŘEŠITEL Mgr. Petr Baďura, Ph.D. </t>
  </si>
  <si>
    <t>Large-scale cluster states as a flexible resource for quantum information processing</t>
  </si>
  <si>
    <t>8C24003</t>
  </si>
  <si>
    <t xml:space="preserve">	prof. Mgr. Radim Filip, Ph.D.</t>
  </si>
  <si>
    <t>LUABA24029</t>
  </si>
  <si>
    <t>Potenciál nových zdrojů dat v oblasti hranic - mezery ve znalostech (BorderData)</t>
  </si>
  <si>
    <t>Mgr. Vít Pászto, Ph.D.</t>
  </si>
  <si>
    <t>EH22_010/0008685</t>
  </si>
  <si>
    <t xml:space="preserve">MSCA FELLOWSHIPS NA UNIVERZITĚ PALACKÉHO V OLOMOUCI III. </t>
  </si>
  <si>
    <t>TQ11000029</t>
  </si>
  <si>
    <t>PoC jako nástroj ověření uplatnění
výsledků VaV v praxi</t>
  </si>
  <si>
    <t>EH23_021/0008382</t>
  </si>
  <si>
    <t>Komplexní výzkum a podpora rozvoje kulturních a kreativních průmyslů v Olomoucké aglomeraci</t>
  </si>
  <si>
    <t>LUAIZ24135</t>
  </si>
  <si>
    <t>Struktura a aktivita karbonické anhydrázy imobilizované na aminopropyl-vázaném mezoporézním křemičitém gelu SBA-15 pro zachycení a sekvestraci CO2</t>
  </si>
  <si>
    <t>prof. RNDr. Michal Otyepka, Ph.D.</t>
  </si>
  <si>
    <t>2022-2026</t>
  </si>
  <si>
    <t>SPOLUŘEŠITEL MUDr. Mgr. Kateřina Bogdanová, Ph.D.</t>
  </si>
  <si>
    <t xml:space="preserve">SPOLUŘEŠITEL doc. Mgr. Elena Gurková, PhD. </t>
  </si>
  <si>
    <t>25-15590S</t>
  </si>
  <si>
    <t>doc. RNDr. Karolína Šišková, Ph.D.</t>
  </si>
  <si>
    <t>Recyklovatelné magnetické plasmonické bimetalické nanomateriály obklopené chytrými polymery pro SERS-detekci a odstranění vybraných polutantů z vody</t>
  </si>
  <si>
    <t>25-16657S</t>
  </si>
  <si>
    <t>Na míru navržené fluorescenční uhlíkové tečky pro cílenou biosenzoriku</t>
  </si>
  <si>
    <t>25-16980S</t>
  </si>
  <si>
    <t>Pasivace černého fosforu jednomolekulárními magnety</t>
  </si>
  <si>
    <t>25-15447S</t>
  </si>
  <si>
    <t>25-17253S</t>
  </si>
  <si>
    <t>doc. Mgr. Karel Lemr, Ph.D.</t>
  </si>
  <si>
    <t>25-17472S</t>
  </si>
  <si>
    <t>doc. Mgr. Petr Marek, Ph.D.</t>
  </si>
  <si>
    <t>Stavy na mřížce pro optické kvantové počítače</t>
  </si>
  <si>
    <t>25-17563S</t>
  </si>
  <si>
    <t>doc. RNDr. Jan Petr, Ph.D.</t>
  </si>
  <si>
    <t>Pokročilá charakterizace nanočástic a nanoklastrů pomocí kapilární elektroforézy a souvisejících mikrotechnik</t>
  </si>
  <si>
    <t>25-18467S</t>
  </si>
  <si>
    <t>In-silico protokol pro lipidové systémy doručující účinné látky</t>
  </si>
  <si>
    <t>25-15674S</t>
  </si>
  <si>
    <t>Nová generace metalofarmak pro fotokatalytickou terapii rakoviny</t>
  </si>
  <si>
    <t>25-16634S</t>
  </si>
  <si>
    <t>Prof. RNDr. Vladimír Kryštof, Ph.D.</t>
  </si>
  <si>
    <t>Pteridinové modulátory onkogenní proteinkinas</t>
  </si>
  <si>
    <t>25-15267S</t>
  </si>
  <si>
    <t>Hranice v prostředí hazardního hraní: dopady na společnost a její rizikové skupiny</t>
  </si>
  <si>
    <t>25-15848S</t>
  </si>
  <si>
    <t>Stopování mobility lovců-sběračů gravettienu pomocí chemické identifikace exotických rohovců a pazourků</t>
  </si>
  <si>
    <t>25-16383S</t>
  </si>
  <si>
    <t>Estetické a politické praxe východo-středoevropských videoklipů po roce 2000</t>
  </si>
  <si>
    <t>25-17644S</t>
  </si>
  <si>
    <t>Mgr. Marie Krappmann, PhD.</t>
  </si>
  <si>
    <t>25-17902S</t>
  </si>
  <si>
    <t>Mgr. Milan Hain, Ph.D.</t>
  </si>
  <si>
    <t>Miloš Forman: Konstrukce filmového autorství napříč dvěma kontinenty</t>
  </si>
  <si>
    <t>25-18101S</t>
  </si>
  <si>
    <t>25-18461S</t>
  </si>
  <si>
    <t>Sociální práva dočasně chráněných osob z Ukrajiny v zemích EU: vývoj a klíčové výzvy</t>
  </si>
  <si>
    <t>25-17712I</t>
  </si>
  <si>
    <t>Mgr. Jaromír Běhal</t>
  </si>
  <si>
    <t>Tomografická fázová zobrazovací průtoková cytometrie využívající strojové učení</t>
  </si>
  <si>
    <t>25-16410M</t>
  </si>
  <si>
    <t>Mgr. Patrik Paštrnák, M.A., D.Phil.</t>
  </si>
  <si>
    <t>Rekonfigurace české reginality: moc, zdroje, důsledky, cca. 1300–1500</t>
  </si>
  <si>
    <t>25-17807J</t>
  </si>
  <si>
    <t>doc. RNDr. Libor Machala, Ph.D.</t>
  </si>
  <si>
    <t>Železo obsahující nano(foto)katalyzátory pro odbourávání mikropolutantů z vody</t>
  </si>
  <si>
    <t>prodlouženo do 31.12.25</t>
  </si>
  <si>
    <t>prodlouženo do 31.12.2025</t>
  </si>
  <si>
    <t xml:space="preserve"> Mgr. Lukáš Malina, Ph.D. nově  od prosince 24 původně Mgr. Barbora Hošíková, Ph.D.</t>
  </si>
  <si>
    <t>Metamateriály pro extrémně tepelně namáhané strojní součásti</t>
  </si>
  <si>
    <t>EH23_020/0008501</t>
  </si>
  <si>
    <t>prof. RNDr. Miroslav Mašláň, CSc.</t>
  </si>
  <si>
    <t>2025-2028</t>
  </si>
  <si>
    <t>Využití komplexního genomického testování - na cestě k lepší diagnostice</t>
  </si>
  <si>
    <t>EH23_020/0008555</t>
  </si>
  <si>
    <t>2025-2029</t>
  </si>
  <si>
    <t>Optické technologie</t>
  </si>
  <si>
    <t>EH23_021/0008790</t>
  </si>
  <si>
    <t>prof. Mgr. Jaromír Fiurášek, Ph.D.</t>
  </si>
  <si>
    <t>EH23_025/0008686</t>
  </si>
  <si>
    <t>ReDiKid: Odolné dítě v digitálním světě</t>
  </si>
  <si>
    <t>prof. Mgr. Jana Pelclová, Ph.D.</t>
  </si>
  <si>
    <t>FW12010044</t>
  </si>
  <si>
    <t>Elektrochemické senzory a biosenzory pro analýzu organických polutantů ve vodách v místě potřeby</t>
  </si>
  <si>
    <t>SPOLUŘEŠITEL Mgr. Petr Jakubec, Ph.D</t>
  </si>
  <si>
    <t>2025-2027</t>
  </si>
  <si>
    <t xml:space="preserve">doc. Mgr. David Fiedor, Ph.D. </t>
  </si>
  <si>
    <t>Analýza distribučních dat pro geochemické mapovánÍ</t>
  </si>
  <si>
    <t xml:space="preserve">prof. RNDr. Karel Hron, Ph.D. </t>
  </si>
  <si>
    <t>prof. RNDr. Viktor Brabec, DrSc</t>
  </si>
  <si>
    <t>25-15726S</t>
  </si>
  <si>
    <t>Prozkoumání nových forem Ramanovy optické aktivity</t>
  </si>
  <si>
    <t>RNDr. Josef KAPITÁN, Ph.D</t>
  </si>
  <si>
    <t xml:space="preserve">Mgr. Martin Moník, Ph.D. </t>
  </si>
  <si>
    <t xml:space="preserve">doc. Mgr. Tomáš Jirsa, Ph.D. </t>
  </si>
  <si>
    <t>Sergii Kalytchuk, Ph.D.</t>
  </si>
  <si>
    <t xml:space="preserve">	Ing. Ivan Nemec, Ph.D. </t>
  </si>
  <si>
    <t>Kolektivní svědkové provázanosti umožňující nové objevy a aplikaceKolektivní svědkové provázanosti umožňující nové objevy a aplikace</t>
  </si>
  <si>
    <t>2025-2026</t>
  </si>
  <si>
    <t>Malá velká překladová literatura: české a německé překlady jidiš literatury jako zrcadlo proměn v politice a ve společnosti</t>
  </si>
  <si>
    <t xml:space="preserve"> LONGITUDINÁLNÍ STUDIE ZMĚN 24HODINOVÉHO POHYBOVÉHO CHOVÁNÍ RODIN S DĚTMI MLADŠÍHO ŠKOLNÍHO VĚKU</t>
  </si>
  <si>
    <t xml:space="preserve">Assoc. prof. Alla Fedorova, Ph.D. </t>
  </si>
  <si>
    <t>Mgr. Markéta Paloncýová, Ph.D</t>
  </si>
  <si>
    <t>prof. RNDr. Jan Kühr, Ph.D.</t>
  </si>
  <si>
    <t>25-20013L</t>
  </si>
  <si>
    <t>Ortogonalita a symetrie</t>
  </si>
  <si>
    <t>Vylepšování sóji pomocí aplikované genomiky: od ideotypu ke kultivarům budoucnosti</t>
  </si>
  <si>
    <t>Domestikace jako konvergentní evoluce – analýza dvou klíčových znaků - pukavosti lusku a dormance semen u čočky, cizrny, hrachu a fazolu</t>
  </si>
  <si>
    <t>Stabilní jednomolekulové magnety na bázi lanthanoidů s radikálovými a sulfonylovanými ligandy</t>
  </si>
  <si>
    <t>Experimentální využití mitogenem aktivovaných proteinkinas a moderních mezioborových přístupů pro perspektivní zlepšení odolnosti vojtěšky vůči chladu, suchu a zasolení</t>
  </si>
  <si>
    <t>LUAUS25008</t>
  </si>
  <si>
    <t>LUAUS25035</t>
  </si>
  <si>
    <t>LUAUS25219</t>
  </si>
  <si>
    <t>LUAUS25235</t>
  </si>
  <si>
    <t xml:space="preserve">	Mgr. Mária Škrabišová, Ph.D.</t>
  </si>
  <si>
    <t>Prof. Ing. Petr Smýkal, Ph.D.</t>
  </si>
  <si>
    <t xml:space="preserve">Doc. Ing. Radovan Herchel, Ph.D. </t>
  </si>
  <si>
    <t>Prof. RNDr. Jozef Šamaj, DrSc.</t>
  </si>
  <si>
    <t>NW25-03-00462</t>
  </si>
  <si>
    <t>Preklinický výzkum terapeutického potenciálu nových platnatých komplexů u mnohočetného myelomu</t>
  </si>
  <si>
    <t xml:space="preserve">doc. Pavel Štarha </t>
  </si>
  <si>
    <t>Úloha odpovědi na poškozenou DNA v predikci prognózy a volbě cílené léčby u nemocných s MDS a AML</t>
  </si>
  <si>
    <t xml:space="preserve">Doc. RNDr. Vladimír Divoký, Ph.D. </t>
  </si>
  <si>
    <t>NW25-03-00327 </t>
  </si>
  <si>
    <t xml:space="preserve">prof. RNDr. Zdeněk Dvořák, DrSc., Ph. </t>
  </si>
  <si>
    <t>NW25-05-00121</t>
  </si>
  <si>
    <t>Aryl uhlovodíkový receptor jako terapeutický cíl pro modulaci zánětlivé odpovědi ve střevě</t>
  </si>
  <si>
    <t>AZV MZD</t>
  </si>
  <si>
    <t>NW25-08-00113 </t>
  </si>
  <si>
    <t>Bimodální zobrazování buněk fluorescencí a magnetickou rezonancí s využitím nových typů anorganicko-organických nanokompozitů alias aplikace luminiscenčních nanosond s magnetickým kontrastem</t>
  </si>
  <si>
    <t xml:space="preserve">Doc. RNDr. Karolína Šišková, Ph.D. </t>
  </si>
  <si>
    <t>NW25-08-00288</t>
  </si>
  <si>
    <t xml:space="preserve">Mikro- a nano-strukturizace a biopolymerní modifikace povrchu titanové slitiny 2D a 3D polysacharidovým/proteinovým komplexem zlepšujícím adhezi buněk a integraci titanu do měkkých tkání pro aplikaci v čelistní chirurgii </t>
  </si>
  <si>
    <t xml:space="preserve">prof. Lubomír Lapčík, CSc. </t>
  </si>
  <si>
    <t>NW25J-09-00118</t>
  </si>
  <si>
    <t>Prevalence lidského papilomaviru ve zdravé populaci: Studie proveditelnosti screeningu orofaryngeálního karcinomu na zubních klinikách a ambulancích</t>
  </si>
  <si>
    <t xml:space="preserve">Mgr. Vladimíra Koudeláková, Ph.D. </t>
  </si>
  <si>
    <t>Management populací hraboše polního v zemědělských plodinách</t>
  </si>
  <si>
    <t>QL25020011</t>
  </si>
  <si>
    <t>prof. MVDr. Emil Tkadlec, CSc</t>
  </si>
  <si>
    <t xml:space="preserve">SPOLUŘEŠITEL Mgr. Petr Jakubec, Ph.D. </t>
  </si>
  <si>
    <t>Vývoj metod monitoringu myšivky horské</t>
  </si>
  <si>
    <t>SQ01010177</t>
  </si>
  <si>
    <t>Stanovení genetické variability, sledování změn ekosystému a fyziologie růstu u kriticky ohroženého druhu lýkovce vonného pomocí moderních metod</t>
  </si>
  <si>
    <t>SQ01020054</t>
  </si>
  <si>
    <t>Zvyšování udržitelnosti agrobiologických přípravků pomocí Living Labs v subsaharské Africe</t>
  </si>
  <si>
    <t>TQ09000001</t>
  </si>
  <si>
    <t>Mgr. Lukáš Spíchal, Ph.D.</t>
  </si>
  <si>
    <t>EH23_021/0008829</t>
  </si>
  <si>
    <t>Nové technologie pro digitální zdravotnictví</t>
  </si>
  <si>
    <t>EH23_025/0008713</t>
  </si>
  <si>
    <t>FW12010525</t>
  </si>
  <si>
    <t>EH23_021/0008954</t>
  </si>
  <si>
    <t>Hydrodynamické stroje pro chytrou energetiku</t>
  </si>
  <si>
    <t>25-15775S</t>
  </si>
  <si>
    <t>Topologické spin-fotonické lasery pro datové komunikace</t>
  </si>
  <si>
    <t>SPOLUŘEŠITEL prof. RNDr. Jan Peřina, Ph.D.</t>
  </si>
  <si>
    <t>SPOLUŘEŠITEL prof. RNDr. Miroslav Mašláň, CSc.</t>
  </si>
  <si>
    <t>Zprostředkovaná společnost</t>
  </si>
  <si>
    <t xml:space="preserve">SPOLUŘEŠITEL prof. Ing. Mgr. et Mgr. Peter Tavel, Ph.D. </t>
  </si>
  <si>
    <t>Nové metody zpracování lehké frakce z hydrocyklonu, jako vedlejšího produktu recyklace sloučenin Ca++ v procesu purifikace surových cukerních šťáv</t>
  </si>
  <si>
    <t>SPOLUŘEŠITEL doc. RNDr. Michal Čajan, Ph.D</t>
  </si>
  <si>
    <t>8X25038 </t>
  </si>
  <si>
    <t>Modifikace proteinů reaktivními aldehydy odvozenými z metabolismu polyaminů</t>
  </si>
  <si>
    <t>EH23_021/0009224</t>
  </si>
  <si>
    <t>Interdisciplinární přístupy pro vývoj a aplikace nových materiálů v medicínské praxi - Nové omické technologie</t>
  </si>
  <si>
    <t>prof. Mgr. Ondřej Novák, Ph.D</t>
  </si>
  <si>
    <t>prof. Mgr. Marek Šebela, Dr.</t>
  </si>
  <si>
    <t>LUC25006 </t>
  </si>
  <si>
    <t>Kvantová optomechanika v gravitačních polích</t>
  </si>
  <si>
    <t>prof. Mgr. Radim Filip, Ph.D.</t>
  </si>
  <si>
    <t>LUC25023</t>
  </si>
  <si>
    <t>Krajové odrůdy hrachu jako klíč k odolnějším plodinám</t>
  </si>
  <si>
    <t>prof. Ing. Petr Smýkal, Ph.D. </t>
  </si>
  <si>
    <t>MSCA Fellowships na Univerzitě Palackého v Olomouci IV.</t>
  </si>
  <si>
    <t>EH22_010/0013054</t>
  </si>
  <si>
    <t xml:space="preserve">Vede Vera </t>
  </si>
  <si>
    <t>Problémy přístupu ke kulturnímu dědictví v digitální době</t>
  </si>
  <si>
    <t>EH23_025/0008719</t>
  </si>
  <si>
    <t>2024-2029</t>
  </si>
  <si>
    <t>2024-2030</t>
  </si>
  <si>
    <t>2024-2031</t>
  </si>
  <si>
    <t>Inovace a rozvoj výzkumných kapacit pro budoucnost Univerzity Palackého v Olomouci</t>
  </si>
  <si>
    <t>EH23_026/0011362</t>
  </si>
  <si>
    <t xml:space="preserve">výzkumné prostředí </t>
  </si>
  <si>
    <t>OZ01020034</t>
  </si>
  <si>
    <t>Vývoj a výzkum účinnosti AI aplikace pro zmírnění psychických dopadů přírodních a environmentálních událostí</t>
  </si>
  <si>
    <t>TQ23000059</t>
  </si>
  <si>
    <t>Využití kvalifikace a migrační zkušenosti kvalifikovaných ukrajinských uprchlíků a dalších kvalifikovaných migrantů na českém trhu práce</t>
  </si>
  <si>
    <t>TQ23000089</t>
  </si>
  <si>
    <t>Lucie Macková, M.A., Ph.D</t>
  </si>
  <si>
    <t>SPOLUŘEŠITEL dr. Andrey Rakhubovskiy</t>
  </si>
  <si>
    <t>SPOLUŘEŠITEL doc. RNDr. Jiří Pospíšil, Ph.D.</t>
  </si>
  <si>
    <t>POŘADÍ</t>
  </si>
  <si>
    <t xml:space="preserve">SPOLUŘEŠITEL RNDr. Roman Kouřil, Ph.D. </t>
  </si>
  <si>
    <t xml:space="preserve">PŘÍRODOVĚDECKÁ FAKULTA UNIVERZITY PALACKÉHO V OLOMOUCI </t>
  </si>
  <si>
    <t>PROJEKTY DLE CEP (ROK 2025)</t>
  </si>
  <si>
    <t xml:space="preserve">REKTORÁT UNIVERZITY PALACKÉHO V OLOMOUCI </t>
  </si>
  <si>
    <t xml:space="preserve">PRÁVNICKÁ FAKULTA UNIVERZITY PALACKÉHO V OLOMOUCI </t>
  </si>
  <si>
    <t xml:space="preserve">FILOZOFICKÁ FAKULTA UNIVERZITY PALACKÉHO V OLOMOUCI </t>
  </si>
  <si>
    <t xml:space="preserve">LÉKAŘSKÁ FAKULTA UNIVERZITY PALACKÉHO V OLOMOUCI </t>
  </si>
  <si>
    <t>Pořadí</t>
  </si>
  <si>
    <t>1.</t>
  </si>
  <si>
    <t xml:space="preserve">2.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</si>
  <si>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</si>
  <si>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</si>
  <si>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</si>
  <si>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</si>
  <si>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</si>
  <si>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</si>
  <si>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</si>
  <si>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</si>
  <si>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</si>
  <si>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</si>
  <si>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</si>
  <si>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</si>
  <si>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</si>
  <si>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</si>
  <si>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</si>
  <si>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</si>
  <si>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</si>
  <si>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</si>
  <si>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</si>
  <si>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</si>
  <si>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</si>
  <si>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</si>
  <si>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</si>
  <si>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</si>
  <si>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</si>
  <si>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</si>
  <si>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</si>
  <si>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</si>
  <si>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</si>
  <si>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</si>
  <si>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</si>
  <si>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</si>
  <si>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</si>
  <si>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</si>
  <si>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</si>
  <si>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</si>
  <si>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</si>
  <si>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</si>
  <si>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</si>
  <si>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</si>
  <si>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</si>
  <si>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</si>
  <si>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</si>
  <si>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</si>
  <si>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</si>
  <si>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</si>
  <si>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</si>
  <si>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</si>
  <si>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</si>
  <si>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</si>
  <si>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</si>
  <si>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</si>
  <si>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</si>
  <si>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</si>
  <si>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</si>
  <si>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</si>
  <si>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</si>
  <si>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</si>
  <si>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</si>
  <si>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</si>
  <si>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</si>
  <si>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</si>
  <si>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</si>
  <si>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</si>
  <si>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</si>
  <si>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</si>
  <si>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</si>
  <si>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</si>
  <si>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</si>
  <si>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</si>
  <si>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</si>
  <si>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</si>
  <si>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</si>
  <si>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</si>
  <si>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</si>
  <si>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</si>
  <si>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</si>
  <si>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</si>
  <si>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</si>
  <si>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</si>
  <si>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</si>
  <si>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</si>
  <si>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</si>
  <si>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</si>
  <si>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</si>
  <si>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</si>
  <si>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</si>
  <si>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</si>
  <si>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</si>
  <si>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</si>
  <si>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</si>
  <si>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</si>
  <si>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</si>
  <si>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</si>
  <si>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</si>
  <si>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</si>
  <si>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</si>
  <si>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</si>
  <si>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</si>
  <si>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</si>
  <si>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</si>
  <si>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</si>
  <si>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</si>
  <si>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</si>
  <si>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 xml:space="preserve">PEDAGOGICKÁ FAKULTA UNIVERZITY PALACKÉHO V OLOMOUCI </t>
  </si>
  <si>
    <t>EH24_030/0015041</t>
  </si>
  <si>
    <t xml:space="preserve">Open Science II </t>
  </si>
  <si>
    <t>EH24_037/0013751</t>
  </si>
  <si>
    <t xml:space="preserve">Návraty </t>
  </si>
  <si>
    <t xml:space="preserve">Mobility </t>
  </si>
  <si>
    <t>Kariérní most k úspěchu na Univerzitě Palackého v Olomouci</t>
  </si>
  <si>
    <t>GF25-15289K</t>
  </si>
  <si>
    <t>Slizniční vlny na hlasivkách a tvorba hlasu</t>
  </si>
  <si>
    <t xml:space="preserve">Mezinárodní </t>
  </si>
  <si>
    <t>SPOLUŘEŠITEL prof. RNDr. Jan Švec, Ph.D. et Ph.D.</t>
  </si>
  <si>
    <t>OZ01020046</t>
  </si>
  <si>
    <t xml:space="preserve">Diagnostika a kvantifikace stresu v armádě a metabolické možnosti ovlivnění nutričně farmakologickými prostředky (STARMET) </t>
  </si>
  <si>
    <t xml:space="preserve">Návrh efektivního mechanismu umožňujícího resortu Ministerstva obrany ČR optimalizovat nábor a udržet personál v letech 2030-2040 (NEMUR) </t>
  </si>
  <si>
    <t xml:space="preserve">PhDr. Denisa Manková, Ph.D. </t>
  </si>
  <si>
    <t xml:space="preserve">doc. Martin Seitl, Ph.D. </t>
  </si>
  <si>
    <t xml:space="preserve">SPOLUŘEŠITEL  prof. Bořivoj Šarapatka </t>
  </si>
  <si>
    <t xml:space="preserve">SPOLUŘEŠITEL  prof. Emil Tkadlec </t>
  </si>
  <si>
    <t>SPOLUŘEŠITEL dr. Radoslav Koprna</t>
  </si>
  <si>
    <r>
      <t xml:space="preserve">SPOLUŘEŠITEL  </t>
    </r>
    <r>
      <rPr>
        <b/>
        <u/>
        <sz val="10"/>
        <rFont val="Calibri"/>
        <family val="2"/>
        <charset val="238"/>
        <scheme val="minor"/>
      </rPr>
      <t>dr. Karel Macků</t>
    </r>
    <r>
      <rPr>
        <b/>
        <sz val="10"/>
        <rFont val="Calibri"/>
        <family val="2"/>
        <charset val="238"/>
        <scheme val="minor"/>
      </rPr>
      <t xml:space="preserve">, dr. Stanislav Popelka </t>
    </r>
  </si>
  <si>
    <t xml:space="preserve">SPOLUŘEŠITEL Mgr. Lukáš Slodička, Ph. D. </t>
  </si>
  <si>
    <t>SPOLUŘEŠITEL prof. RNDr. Miroslav Hrabovský, DrSc.</t>
  </si>
  <si>
    <t>EH22_008/0004631</t>
  </si>
  <si>
    <t xml:space="preserve">SPOLUŘEŠITEL Mgr. Peter Adamík, Ph.D. </t>
  </si>
  <si>
    <t>SPOLUŘEŠITEL Mgr. Zdeněk Špíšek, Ph.D.</t>
  </si>
  <si>
    <t>PROGRAM</t>
  </si>
  <si>
    <t>GA - Standardní projekty  (1993 - 2050)</t>
  </si>
  <si>
    <t>GF - Mezinárodní grantové projekty hodnocené na principu LEAD Agency  (2015 - 2030)</t>
  </si>
  <si>
    <t>POSTDOC INDIVIDUAL FELLOWSHIP</t>
  </si>
  <si>
    <t>GN - POSTDOC INDIVIDUAL FELLOWSHIP  (2022 - 2050)</t>
  </si>
  <si>
    <t>GX - Grantové projekty excelence v základním výzkumu EXPRO (2019 - 2030)</t>
  </si>
  <si>
    <t>Mezinárodní LA</t>
  </si>
  <si>
    <t>DH - Program NAKI III - program na podporu aplikovaného výzkumu v oblasti národní a kulturní identity na léta 2023 až 2030  (2023 - 2030)</t>
  </si>
  <si>
    <t>SS - Program aplikovaného výzkumu - Prostředí pro život (2020 - 2026)</t>
  </si>
  <si>
    <t>TN - Program na podporu aplikovaného výzkumu, experimentálního vývoje a inovací Národní centra kompetence  (2018 - 2028)</t>
  </si>
  <si>
    <t>FW - TREND  (2020 - 2030)</t>
  </si>
  <si>
    <t>TQ - Program na podporu aplikovaného výzkumu a inovací SIGMA  (2022 - 2035)</t>
  </si>
  <si>
    <t>QK - Program aplikovaného výzkumu Ministerstva zemědělství na období 2017 - 2025, ZEMĚ  (2017 - 2025)</t>
  </si>
  <si>
    <t>VK - Otevřené výzvy v bezpečnostním výzkumu 2023-2029 (OPSEC)  (2023 - 2029)</t>
  </si>
  <si>
    <t>NU - Program na podporu zdravotnického aplikovaného výzkumu na léta 2020 - 2026  (2020 - 2026)</t>
  </si>
  <si>
    <t>NW - Program na podporu zdravotnického aplikovaného výzkumu na léta 2024-2030  (2024 - 2030)</t>
  </si>
  <si>
    <t>QL - Program na podporu aplikovaného výzkumu Ministerstva zemědělství na období 2024 – 2032, ZEMĚ II  (2024 - 2032)</t>
  </si>
  <si>
    <t>SS - Program aplikovaného výzkumu, experimentálního vývoje a inovací v oblasti životního prostředí - Prostředí pro život  (2020 - 2026)</t>
  </si>
  <si>
    <t>LM - Projekty velkých výzkumných infrastruktur  (2010 - 2026)</t>
  </si>
  <si>
    <t>8C - Horizont 2020 - rámcový program pro výzkum a inovace  (2014 - 2027)</t>
  </si>
  <si>
    <t>LU - INTER-EXCELLENCE II  (2022 - 2029)</t>
  </si>
  <si>
    <t>8X - Program pro financování projektů mnohostranné vědeckotechnické spolupráce v Podunajském regionu  (2017 - 2027)</t>
  </si>
  <si>
    <t>EH - Operační program Jan Amos Komenský  (2021 - 2027)</t>
  </si>
  <si>
    <t>2.</t>
  </si>
  <si>
    <t xml:space="preserve">Pozn. </t>
  </si>
  <si>
    <t>Dr. Petr Suchomel (ředitel VTP)</t>
  </si>
  <si>
    <t>VTP</t>
  </si>
  <si>
    <t>UP ŘEŠITEL (SPOLUŘEŠITEL)</t>
  </si>
  <si>
    <t xml:space="preserve">ROKY ŘEŠENÍ </t>
  </si>
  <si>
    <t xml:space="preserve">FINANCE PROJEKTU Výše podpory z národních zdrojů </t>
  </si>
  <si>
    <t xml:space="preserve">FINANCE ÚČASTNÍKŮ PROJEKTU Výše podpory z národních zdrojů </t>
  </si>
  <si>
    <t xml:space="preserve">NÁZEV PROJEKTU </t>
  </si>
  <si>
    <t>KÓD (REGISTRAČNÍ ČÍSLO)</t>
  </si>
  <si>
    <t xml:space="preserve">FINANCE PROJEKTU  Výše podpory z národních zdrojů </t>
  </si>
  <si>
    <t>GA - Standardní projekty  (1993 - 2050)</t>
  </si>
  <si>
    <t>GF - Mezinárodní grantové projekty hodnocené na principu LEAD Agency  (2015 - 2030)</t>
  </si>
  <si>
    <t>GC - Mezinárodní projekty  (2007 - 2050)</t>
  </si>
  <si>
    <t>SPOLUŘEŠITEL prof. MUDr. Martin PETŘEK CSc.</t>
  </si>
  <si>
    <t>SPOLUŘEŠITEL prof.  Marián Hajdúch</t>
  </si>
  <si>
    <t>LX - Program podpory excelentního výzkumu – EXCELES  (2022 - 2026)</t>
  </si>
  <si>
    <t xml:space="preserve">SPOLUŘEŠITEL doc. MUDr. Vladimír Študent, Ph.D. </t>
  </si>
  <si>
    <t xml:space="preserve">1.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</si>
  <si>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</si>
  <si>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</si>
  <si>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</si>
  <si>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</si>
  <si>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</si>
  <si>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</si>
  <si>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</si>
  <si>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</si>
  <si>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</si>
  <si>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</si>
  <si>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</si>
  <si>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</si>
  <si>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</si>
  <si>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</si>
  <si>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</si>
  <si>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</si>
  <si>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</si>
  <si>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</si>
  <si>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</si>
  <si>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</si>
  <si>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</si>
  <si>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</si>
  <si>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</si>
  <si>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>GX - Grantové projekty excelence v základním výzkumu EXPRO  (2019 - 2030)</t>
  </si>
  <si>
    <t>VJ - Strategická podpora rozvoje bezpečnostního výzkumu ČR 2019 - 2025 (IMPAKT 1)  (2019 - 2025)</t>
  </si>
  <si>
    <t xml:space="preserve">	GF - Mezinárodní grantové projekty hodnocené na principu LEAD Agency  (2015 - 2030)</t>
  </si>
  <si>
    <t>TQ - Program na podporu aplikovaného výzkumu a inovací SIGMA  (2022 - 2035)</t>
  </si>
  <si>
    <t>GM - JUNIOR STAR  (2021 - 2050)</t>
  </si>
  <si>
    <t>OZ - Program na podporu aplikovaného výzkumu a inovací v obranném průmyslu PRODEF  (2024 - 2031)</t>
  </si>
  <si>
    <t>KÓD (REGISTRAČNÍ ČÍSLO)2</t>
  </si>
  <si>
    <t>2021-2024</t>
  </si>
  <si>
    <t>Národní repozitářová platforma pro výzkumná data</t>
  </si>
  <si>
    <t>Řeší Vyvozilová UMTM</t>
  </si>
  <si>
    <t xml:space="preserve">Jarek </t>
  </si>
  <si>
    <t>EH23_014/0008787</t>
  </si>
  <si>
    <t>RNDr. Petr Pavliš, Ph.D.</t>
  </si>
  <si>
    <t>FINANCE PROJEKTU - Výše podpory z národních zdrojů</t>
  </si>
  <si>
    <t>FINANCE ÚČASTNÍKŮ PROJEKTU Výše podpory z národních zdrojů</t>
  </si>
  <si>
    <t xml:space="preserve"> FAKULTA TĚLESNÉ KULTURY UNIVERZITY PALACKÉHO V OLOMOUCI </t>
  </si>
  <si>
    <t>Celkem</t>
  </si>
  <si>
    <t xml:space="preserve">CYRILOMETODĚJSKÁ TEOLOGICKÁ FAKULTA UNIVERZITY PALACKÉHO V OLOMOUCI </t>
  </si>
  <si>
    <t>TQ23000273</t>
  </si>
  <si>
    <t> Ekosystém distančního vzdělávání a inkluzivní architektura online univerzity</t>
  </si>
  <si>
    <t>Mgr. Veronika Müllerová, Ph.D.</t>
  </si>
  <si>
    <t xml:space="preserve">doc. Mgr. et Mgr. Lukáš Novák </t>
  </si>
  <si>
    <t xml:space="preserve">FAKULTA ZDRAVOTNICKÝCH STUDIÍ UNIVERZITY PALACKÉHO V OLOMOUCI </t>
  </si>
  <si>
    <t>GM - JUNIOR STAR  (2021 - 2050)</t>
  </si>
  <si>
    <t>TH - Program na podporu aplikovaného výzkumu a experimentálního vývoje EPSILON  (2015 - 2026)</t>
  </si>
  <si>
    <t>Prof. RNDr. Michal Otyepka, Ph.D.</t>
  </si>
  <si>
    <t xml:space="preserve">SPOLUŘEŠITEL prof. RNDr. Michal Otyepka, Ph.D. </t>
  </si>
  <si>
    <t xml:space="preserve">spolu s PřF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</si>
</sst>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5">
    <font>
      <sz val="10"/>
      <name val="Arial"/>
      <charset val="238"/>
    </font>
    <font>
      <u/>
      <sz val="10"/>
      <color indexed="12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0"/>
      <color theme="6" tint="-0.499984740745262"/>
      <name val="Arial"/>
      <family val="2"/>
      <charset val="238"/>
    </font>
    <font>
      <sz val="10"/>
      <color rgb="FF9C57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6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u/>
      <sz val="6"/>
      <name val="Calibri"/>
      <family val="2"/>
      <charset val="238"/>
      <scheme val="minor"/>
    </font>
    <font>
      <u/>
      <sz val="6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u/>
      <sz val="6"/>
      <name val="Arial CE"/>
      <charset val="238"/>
    </font>
    <font>
      <b/>
      <sz val="10"/>
      <color theme="6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6"/>
      <name val="Arial CE"/>
      <charset val="238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u/>
      <sz val="16"/>
      <color rgb="FF000000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theme="5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3" fillId="0" borderId="0"/>
    <xf numFmtId="0" fontId="23" fillId="0" borderId="0"/>
  </cellStyleXfs>
  <cellXfs count="109">
    <xf numFmtId="0" fontId="0" fillId="0" borderId="0" xfId="0"/>
    <xf numFmtId="0" fontId="3" fillId="0" borderId="0" xfId="0" applyFont="1"/>
    <xf numFmtId="0" fontId="8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5" fillId="0" borderId="0" xfId="0" applyFont="1"/>
    <xf numFmtId="3" fontId="11" fillId="0" borderId="0" xfId="0" applyNumberFormat="1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3" applyFont="1"/>
    <xf numFmtId="0" fontId="11" fillId="0" borderId="0" xfId="3" applyFont="1" applyAlignment="1">
      <alignment horizontal="center"/>
    </xf>
    <xf numFmtId="0" fontId="13" fillId="0" borderId="0" xfId="3" applyFont="1" applyAlignment="1">
      <alignment horizontal="center" vertical="center" wrapText="1"/>
    </xf>
    <xf numFmtId="3" fontId="11" fillId="0" borderId="0" xfId="3" applyNumberFormat="1" applyFont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19" fillId="0" borderId="0" xfId="3" applyFont="1"/>
    <xf numFmtId="0" fontId="11" fillId="0" borderId="0" xfId="3" applyFont="1" applyAlignment="1">
      <alignment horizontal="center" vertical="center"/>
    </xf>
    <xf numFmtId="0" fontId="13" fillId="2" borderId="0" xfId="0" applyFont="1" applyFill="1"/>
    <xf numFmtId="0" fontId="11" fillId="0" borderId="0" xfId="0" applyFont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wrapText="1"/>
    </xf>
    <xf numFmtId="3" fontId="12" fillId="0" borderId="0" xfId="1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3" applyFont="1" applyAlignment="1">
      <alignment horizontal="center" vertical="center" wrapText="1"/>
    </xf>
    <xf numFmtId="0" fontId="20" fillId="0" borderId="0" xfId="4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25" fillId="0" borderId="0" xfId="0" applyFont="1"/>
    <xf numFmtId="0" fontId="15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18" fillId="0" borderId="0" xfId="0" applyFont="1"/>
    <xf numFmtId="0" fontId="12" fillId="0" borderId="0" xfId="1" applyFont="1" applyFill="1" applyBorder="1" applyAlignment="1" applyProtection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22" fillId="0" borderId="0" xfId="3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0" fontId="12" fillId="0" borderId="0" xfId="1" applyFont="1" applyFill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30" fillId="0" borderId="0" xfId="1" applyFont="1" applyFill="1" applyBorder="1" applyAlignment="1" applyProtection="1">
      <alignment horizontal="center" vertical="center" wrapText="1"/>
    </xf>
    <xf numFmtId="0" fontId="30" fillId="0" borderId="0" xfId="1" applyFont="1" applyAlignment="1" applyProtection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31" fillId="0" borderId="0" xfId="0" applyFont="1"/>
    <xf numFmtId="0" fontId="32" fillId="0" borderId="0" xfId="1" applyFont="1" applyAlignment="1" applyProtection="1">
      <alignment horizontal="center" vertical="center" wrapText="1"/>
    </xf>
    <xf numFmtId="1" fontId="11" fillId="0" borderId="0" xfId="3" applyNumberFormat="1" applyFont="1" applyAlignment="1">
      <alignment horizontal="center" vertical="center" wrapText="1"/>
    </xf>
    <xf numFmtId="0" fontId="27" fillId="0" borderId="0" xfId="4" applyFont="1" applyFill="1" applyBorder="1" applyAlignment="1">
      <alignment wrapText="1"/>
    </xf>
    <xf numFmtId="0" fontId="33" fillId="0" borderId="0" xfId="0" applyFont="1"/>
    <xf numFmtId="1" fontId="13" fillId="0" borderId="0" xfId="3" applyNumberFormat="1" applyFont="1" applyAlignment="1">
      <alignment horizontal="center" vertical="center" wrapText="1"/>
    </xf>
    <xf numFmtId="0" fontId="24" fillId="0" borderId="0" xfId="1" applyFont="1" applyFill="1" applyBorder="1" applyAlignment="1" applyProtection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4" fillId="0" borderId="0" xfId="0" applyFont="1"/>
    <xf numFmtId="0" fontId="35" fillId="0" borderId="0" xfId="1" applyFont="1" applyAlignment="1" applyProtection="1">
      <alignment horizontal="center" vertical="center" wrapText="1"/>
    </xf>
    <xf numFmtId="3" fontId="11" fillId="0" borderId="0" xfId="0" applyNumberFormat="1" applyFont="1" applyAlignment="1">
      <alignment horizontal="center" vertical="center"/>
    </xf>
    <xf numFmtId="0" fontId="29" fillId="0" borderId="0" xfId="1" applyFont="1" applyFill="1" applyBorder="1" applyAlignment="1" applyProtection="1">
      <alignment horizontal="center" vertical="center" wrapText="1"/>
    </xf>
    <xf numFmtId="1" fontId="13" fillId="0" borderId="0" xfId="0" applyNumberFormat="1" applyFont="1"/>
    <xf numFmtId="0" fontId="11" fillId="0" borderId="0" xfId="1" applyFont="1" applyFill="1" applyAlignment="1" applyProtection="1">
      <alignment horizontal="center" vertical="center" wrapText="1"/>
    </xf>
    <xf numFmtId="0" fontId="30" fillId="0" borderId="0" xfId="1" applyFont="1" applyFill="1" applyAlignment="1" applyProtection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0" fillId="0" borderId="0" xfId="0" applyFont="1"/>
    <xf numFmtId="1" fontId="10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38" fillId="0" borderId="0" xfId="0" applyFont="1"/>
    <xf numFmtId="1" fontId="18" fillId="0" borderId="0" xfId="0" applyNumberFormat="1" applyFont="1" applyAlignment="1">
      <alignment horizontal="center" vertical="center" wrapText="1"/>
    </xf>
    <xf numFmtId="0" fontId="9" fillId="0" borderId="0" xfId="5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0" fillId="0" borderId="0" xfId="3" applyFont="1" applyAlignment="1">
      <alignment horizontal="center" vertical="center" wrapText="1"/>
    </xf>
    <xf numFmtId="0" fontId="35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18" fillId="0" borderId="0" xfId="3" applyFont="1"/>
    <xf numFmtId="0" fontId="3" fillId="0" borderId="0" xfId="0" applyFont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/>
    </xf>
    <xf numFmtId="0" fontId="44" fillId="6" borderId="1" xfId="0" applyFont="1" applyFill="1" applyBorder="1" applyAlignment="1">
      <alignment horizontal="center" vertical="center" wrapText="1"/>
    </xf>
    <xf numFmtId="1" fontId="43" fillId="6" borderId="1" xfId="0" applyNumberFormat="1" applyFont="1" applyFill="1" applyBorder="1" applyAlignment="1">
      <alignment horizontal="center" vertical="center" wrapText="1"/>
    </xf>
    <xf numFmtId="0" fontId="43" fillId="6" borderId="7" xfId="0" applyFont="1" applyFill="1" applyBorder="1" applyAlignment="1">
      <alignment horizontal="center" vertical="center"/>
    </xf>
    <xf numFmtId="0" fontId="43" fillId="6" borderId="8" xfId="0" applyFont="1" applyFill="1" applyBorder="1" applyAlignment="1">
      <alignment horizontal="center" vertical="center" wrapText="1"/>
    </xf>
    <xf numFmtId="0" fontId="43" fillId="6" borderId="8" xfId="0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 wrapText="1"/>
    </xf>
    <xf numFmtId="1" fontId="0" fillId="0" borderId="0" xfId="0" applyNumberFormat="1"/>
    <xf numFmtId="0" fontId="28" fillId="5" borderId="2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</cellXfs>
  <cellStyles count="8">
    <cellStyle name="Hypertextový odkaz" xfId="1" builtinId="8"/>
    <cellStyle name="Neutrální" xfId="5" builtinId="28"/>
    <cellStyle name="Normální" xfId="0" builtinId="0"/>
    <cellStyle name="Normální 2" xfId="2" xr:uid="{00000000-0005-0000-0000-000002000000}"/>
    <cellStyle name="Normální 3" xfId="3" xr:uid="{438E592F-6E5E-406A-9551-C0B688A1A212}"/>
    <cellStyle name="Normální 4" xfId="7" xr:uid="{E05511F4-282C-42D9-8637-495CC3216BA2}"/>
    <cellStyle name="Normální 7" xfId="6" xr:uid="{DFCC8526-7EB5-429A-8DF3-8E04804EE2D2}"/>
    <cellStyle name="Špatně" xfId="4" builtinId="27"/>
  </cellStyles>
  <dxfs count="234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6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6"/>
        <name val="Calibri"/>
        <family val="2"/>
        <charset val="238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6"/>
        <color auto="1"/>
        <name val="Calibri"/>
        <family val="2"/>
        <charset val="238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6"/>
        <color auto="1"/>
        <name val="Calibri"/>
        <family val="2"/>
        <charset val="238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6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6"/>
        <color auto="1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6"/>
        <color auto="1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6"/>
        <color auto="1"/>
        <name val="Calibri"/>
        <family val="2"/>
        <charset val="238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bad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bad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bad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bad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bad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bad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bad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bad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bad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rgb="FF000000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6"/>
        <name val="Calibri"/>
        <family val="2"/>
        <charset val="238"/>
        <scheme val="minor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Styl tabulky 2" defaultPivotStyle="PivotStyleLight16">
    <tableStyle name="Styl tabulky 1" pivot="0" count="0" xr9:uid="{BBE2D5F8-145C-4726-AA7C-1A031D39B502}"/>
    <tableStyle name="Styl tabulky 2" pivot="0" count="0" xr9:uid="{0DBDA02D-4788-40BB-9E9F-D0F84B7F0180}"/>
    <tableStyle name="Styl tabulky 3" pivot="0" count="1" xr9:uid="{612EAA62-410A-407E-85AA-DB7397826D45}">
      <tableStyleElement type="wholeTable" dxfId="233"/>
    </tableStyle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FD7FFD-1DA0-413F-AB79-C70D45AB8ED1}" name="Tabulka2" displayName="Tabulka2" ref="D6:M113" totalsRowCount="1" headerRowDxfId="209" dataDxfId="207" totalsRowDxfId="206" headerRowBorderDxfId="208">
  <autoFilter ref="D6:M112" xr:uid="{E4FD7FFD-1DA0-413F-AB79-C70D45AB8ED1}"/>
  <tableColumns count="10">
    <tableColumn id="1" xr3:uid="{25BB963E-B940-4927-A1B6-447FD4CCECDE}" name="POŘADÍ" totalsRowLabel="Celkem" dataDxfId="205" totalsRowDxfId="204"/>
    <tableColumn id="2" xr3:uid="{E5212335-49F4-484E-B6FF-2C7C8DBB80DB}" name="KÓD (REGISTRAČNÍ ČÍSLO)" dataDxfId="203" totalsRowDxfId="202"/>
    <tableColumn id="11" xr3:uid="{71AAB549-950D-42FB-B50A-3C8C4638CD8B}" name="PROGRAM" dataDxfId="201" totalsRowDxfId="200"/>
    <tableColumn id="3" xr3:uid="{6969CF88-0BD3-4596-95EC-4F5C03704C7F}" name="NÁZEV PROJEKTU " dataDxfId="199" totalsRowDxfId="198"/>
    <tableColumn id="4" xr3:uid="{527E8F42-8821-4C54-972B-2C851A705564}" name="UP ŘEŠITEL (SPOLUŘEŠITEL)" dataDxfId="197" totalsRowDxfId="196"/>
    <tableColumn id="5" xr3:uid="{A0CE5226-AC84-4AA3-9C5F-A0CDBE6E4A93}" name="ROKY ŘEŠENÍ " dataDxfId="195" totalsRowDxfId="194"/>
    <tableColumn id="6" xr3:uid="{5968564F-855A-4737-8DDD-558C058178AF}" name="POSKYTOVATEL" dataDxfId="193" totalsRowDxfId="192"/>
    <tableColumn id="7" xr3:uid="{96B9A2E3-563C-498F-B5DC-9D0D33E4FE4F}" name="FINANCE PROJEKTU Výše podpory z národních zdrojů " totalsRowFunction="sum" dataDxfId="191" totalsRowDxfId="190"/>
    <tableColumn id="10" xr3:uid="{7CF6B423-3545-49B9-9A6D-8014A69D50D1}" name="FINANCE ÚČASTNÍKŮ PROJEKTU Výše podpory z národních zdrojů " totalsRowFunction="sum" dataDxfId="189" totalsRowDxfId="188"/>
    <tableColumn id="8" xr3:uid="{B071DB63-EC0E-4D71-BE64-E26893F5C408}" name="POZNÁMKA" totalsRowFunction="count" dataDxfId="187" totalsRowDxfId="186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AC29D23-1EEB-4C3B-BEBF-DAA818643D03}" name="Tabulka13" displayName="Tabulka13" ref="D6:M32" totalsRowCount="1" headerRowDxfId="232" totalsRowDxfId="230" headerRowBorderDxfId="231">
  <autoFilter ref="D6:M31" xr:uid="{6AC29D23-1EEB-4C3B-BEBF-DAA818643D03}"/>
  <tableColumns count="10">
    <tableColumn id="1" xr3:uid="{F3BCD849-987B-4D9E-8838-3B46A03FD30A}" name="POŘADÍ" totalsRowLabel="Celkem" dataDxfId="229" totalsRowDxfId="228" dataCellStyle="Normální 3"/>
    <tableColumn id="2" xr3:uid="{11018A3A-B327-481E-8CDC-04DCC898F707}" name="KÓD (REGISTRAČNÍ ČÍSLO)" dataDxfId="227" totalsRowDxfId="226" dataCellStyle="Normální 3"/>
    <tableColumn id="3" xr3:uid="{9DA74F2E-CC77-4675-A569-73EFFB8C802F}" name="PROGRAM" dataDxfId="225" totalsRowDxfId="224" dataCellStyle="Hypertextový odkaz"/>
    <tableColumn id="4" xr3:uid="{9ED9D972-9968-480A-BB91-55E47E798EBB}" name="NÁZEV" dataDxfId="223" totalsRowDxfId="222" dataCellStyle="Normální 3"/>
    <tableColumn id="5" xr3:uid="{1CEDEFEC-E09F-495A-8C98-2D3B677781E5}" name="UP ŘEŠITEL (SPOLUŘEŠITEL)" dataDxfId="221" totalsRowDxfId="220"/>
    <tableColumn id="6" xr3:uid="{AA2AD334-D7D1-4D7B-94C5-9099FB2CA2FB}" name="OBDOBÍ ŘEŠENÍ" dataDxfId="219" totalsRowDxfId="218" dataCellStyle="Normální 3"/>
    <tableColumn id="7" xr3:uid="{F3E7F489-35BE-496C-A60E-895794239F8D}" name="POSKYTOVATEL" dataDxfId="217" totalsRowDxfId="216" dataCellStyle="Normální 3"/>
    <tableColumn id="8" xr3:uid="{8B76F958-A16D-45D5-988F-0331F601F3AA}" name="FINANCE PROJEKTU Výše podpory z národních zdrojů " totalsRowFunction="sum" dataDxfId="215" totalsRowDxfId="214" dataCellStyle="Normální 3"/>
    <tableColumn id="9" xr3:uid="{12A4865E-51B7-4BBC-BDAE-07B1F799AFDD}" name="FINANCE ÚČASTNÍKŮ PROJEKTU Výše podpory z národních zdrojů " totalsRowFunction="sum" dataDxfId="213" totalsRowDxfId="212" dataCellStyle="Normální 3"/>
    <tableColumn id="10" xr3:uid="{E3762184-BFC4-4138-925B-16F9735D670F}" name="POZNÁMKA " totalsRowFunction="count" dataDxfId="211" totalsRowDxfId="21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87E0FBB-2D3A-4960-B6DA-F14F0345C0FA}" name="Tabulka15" displayName="Tabulka15" ref="D7:N19" totalsRowCount="1" headerRowDxfId="185" totalsRowDxfId="183" headerRowBorderDxfId="184">
  <autoFilter ref="D7:N18" xr:uid="{987E0FBB-2D3A-4960-B6DA-F14F0345C0FA}">
    <filterColumn colId="7">
      <filters>
        <filter val="MŠMT"/>
      </filters>
    </filterColumn>
  </autoFilter>
  <tableColumns count="11">
    <tableColumn id="1" xr3:uid="{8277622F-DBF6-41A6-9465-0287FBF5EED1}" name="Pořadí" totalsRowLabel="Celkem" dataDxfId="182" totalsRowDxfId="181" dataCellStyle="Hypertextový odkaz" totalsRowCellStyle="Hypertextový odkaz"/>
    <tableColumn id="2" xr3:uid="{5E330B37-8674-40F2-97F8-00F45CBAA7E5}" name="KÓD (REGISTRAČNÍ ČÍSLO)" dataDxfId="180" totalsRowDxfId="179" dataCellStyle="Hypertextový odkaz" totalsRowCellStyle="Hypertextový odkaz"/>
    <tableColumn id="3" xr3:uid="{5593ECB3-724C-4943-892F-6A5F410864B8}" name="PROGRAM" dataDxfId="178" totalsRowDxfId="177" dataCellStyle="Hypertextový odkaz" totalsRowCellStyle="Hypertextový odkaz"/>
    <tableColumn id="4" xr3:uid="{EFFCC54D-5747-4826-8BAB-C79F6AF97BCE}" name="Pozn. " dataDxfId="176" totalsRowDxfId="175"/>
    <tableColumn id="5" xr3:uid="{BFE8E95E-86C9-4924-BC4E-38A0BA7C81C6}" name="NÁZEV" dataDxfId="174" totalsRowDxfId="173"/>
    <tableColumn id="6" xr3:uid="{BB136C49-5181-4794-8040-387762FBE5C6}" name="UP ŘEŠITEL (SPOLUŘEŠITEL)" dataDxfId="172" totalsRowDxfId="171"/>
    <tableColumn id="7" xr3:uid="{3462979A-07A5-4726-878B-2D4800BC262C}" name="OBDOBÍ ŘEŠENÍ" dataDxfId="170" totalsRowDxfId="169"/>
    <tableColumn id="8" xr3:uid="{1484EE92-9A56-4802-905E-467F910C4164}" name="POSKYTOVATEL" dataDxfId="168" totalsRowDxfId="167"/>
    <tableColumn id="9" xr3:uid="{14640E40-7DC3-4076-8998-125EFC01C93B}" name="FINANCE PROJEKTU - Výše podpory z národních zdrojů" totalsRowFunction="sum" dataDxfId="166" totalsRowDxfId="165"/>
    <tableColumn id="10" xr3:uid="{5E85D88E-36C0-491B-9886-CEA98863C8B4}" name="FINANCE ÚČASTNÍKŮ PROJEKTU Výše podpory z národních zdrojů" totalsRowFunction="sum" dataDxfId="164" totalsRowDxfId="163"/>
    <tableColumn id="11" xr3:uid="{3B4AE2C7-22C9-440B-9858-17317AFE539F}" name="POZNÁMKA " totalsRowFunction="sum" dataDxfId="162" totalsRowDxfId="161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8903FD-FCFE-4CF9-96A3-49D5BACE5A78}" name="Tabulka6" displayName="Tabulka6" ref="E6:N11" totalsRowCount="1" headerRowDxfId="160" totalsRowDxfId="158" headerRowBorderDxfId="159">
  <autoFilter ref="E6:N10" xr:uid="{C88903FD-FCFE-4CF9-96A3-49D5BACE5A78}"/>
  <tableColumns count="10">
    <tableColumn id="1" xr3:uid="{AB1470A5-4CE6-40B1-9390-62AC3B33B484}" name="POŘADÍ" totalsRowLabel="Celkem" dataDxfId="157" totalsRowDxfId="156" dataCellStyle="Hypertextový odkaz" totalsRowCellStyle="Hypertextový odkaz"/>
    <tableColumn id="10" xr3:uid="{9E0FBD31-7CCD-4E5C-B963-03E445733331}" name="KÓD (REGISTRAČNÍ ČÍSLO)" dataDxfId="155" totalsRowDxfId="154" dataCellStyle="Hypertextový odkaz" totalsRowCellStyle="Hypertextový odkaz"/>
    <tableColumn id="2" xr3:uid="{347DED37-4CF2-4EF8-9A08-A0E8CEB5DCB4}" name="PROGRAM" totalsRowDxfId="153"/>
    <tableColumn id="3" xr3:uid="{93120BBA-B369-40A0-8578-81F80350E098}" name="NÁZEV" dataDxfId="152" totalsRowDxfId="151"/>
    <tableColumn id="4" xr3:uid="{086C951F-5E42-4729-B635-E9B62E1D4179}" name="UP ŘEŠITEL (SPOLUŘEŠITEL)" dataDxfId="150" totalsRowDxfId="149"/>
    <tableColumn id="5" xr3:uid="{C9CFB49F-0CD9-4F74-9323-113DE65CDFC2}" name="OBDOBÍ ŘEŠENÍ" dataDxfId="148" totalsRowDxfId="147"/>
    <tableColumn id="6" xr3:uid="{7AEAD046-2B9C-45BE-A4C1-D99C474F491C}" name="POSKYTOVATEL" dataDxfId="146" totalsRowDxfId="145"/>
    <tableColumn id="7" xr3:uid="{A994E646-7A65-49D1-86A8-1D654A68BCB3}" name="FINANCE PROJEKTU  Výše podpory z národních zdrojů " totalsRowFunction="sum" dataDxfId="144" totalsRowDxfId="143"/>
    <tableColumn id="8" xr3:uid="{11E9F935-5A97-4E6F-88A0-661919C76E09}" name="FINANCE ÚČASTNÍKŮ PROJEKTU Výše podpory z národních zdrojů " totalsRowFunction="sum" dataDxfId="142" totalsRowDxfId="141"/>
    <tableColumn id="9" xr3:uid="{8E912DBD-9BDE-4958-B493-6B4F865C3D19}" name="POZNÁMKA" totalsRowFunction="count" totalsRowDxfId="14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A52B550-4D91-4BF9-91AB-334892284D4F}" name="Tabulka7" displayName="Tabulka7" ref="D6:M57" totalsRowCount="1" headerRowDxfId="139" totalsRowDxfId="137" headerRowBorderDxfId="138">
  <autoFilter ref="D6:M56" xr:uid="{EA52B550-4D91-4BF9-91AB-334892284D4F}"/>
  <tableColumns count="10">
    <tableColumn id="2" xr3:uid="{BE34C291-CCED-49AC-8B26-55E94753F9B5}" name="POŘADÍ" totalsRowLabel="Celkem" dataDxfId="136" totalsRowDxfId="135"/>
    <tableColumn id="3" xr3:uid="{361B0DA1-6250-4BF2-B993-24DA3D1CB125}" name="KÓD (REGISTRAČNÍ ČÍSLO)" dataDxfId="134" totalsRowDxfId="133" dataCellStyle="Hypertextový odkaz"/>
    <tableColumn id="4" xr3:uid="{EF419D74-2854-4E10-B766-2396AD8B99C6}" name="PROGRAM" dataDxfId="132" totalsRowDxfId="131"/>
    <tableColumn id="5" xr3:uid="{957446D6-11F9-4EB3-9EAC-C691C1F1FA05}" name="NÁZEV" dataDxfId="130" totalsRowDxfId="129"/>
    <tableColumn id="6" xr3:uid="{06879048-607D-46E9-B416-7BF360515F7F}" name="UP ŘEŠITEL (SPOLUŘEŠITEL)" dataDxfId="128" totalsRowDxfId="127"/>
    <tableColumn id="7" xr3:uid="{57E26D89-57C8-4BF6-929E-35654EAB5A54}" name="OBDOBÍ ŘEŠENÍ" dataDxfId="126" totalsRowDxfId="125"/>
    <tableColumn id="8" xr3:uid="{23B218FA-66C1-4792-A874-77C44585D513}" name="POSKYTOVATEL" dataDxfId="124" totalsRowDxfId="123"/>
    <tableColumn id="9" xr3:uid="{A4DF5E7F-2727-49A0-BF74-05B4DA189AB5}" name="FINANCE PROJEKTU Výše podpory z národních zdrojů " totalsRowFunction="sum" dataDxfId="122" totalsRowDxfId="121"/>
    <tableColumn id="10" xr3:uid="{C314D727-DEEE-42D0-BDA0-C896BEB880AC}" name="FINANCE ÚČASTNÍKŮ PROJEKTU Výše podpory z národních zdrojů " totalsRowFunction="sum" dataDxfId="120" totalsRowDxfId="119"/>
    <tableColumn id="11" xr3:uid="{BF19175F-E618-4CCA-BBED-E0B1211E335A}" name="POZNÁMKA " totalsRowFunction="count" dataDxfId="118" totalsRowDxfId="117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537ECEB-A4EA-4AB6-820C-96D4BFF8FBBF}" name="Tabulka8" displayName="Tabulka8" ref="D6:M32" totalsRowCount="1" headerRowDxfId="116" totalsRowDxfId="114" headerRowBorderDxfId="115">
  <autoFilter ref="D6:M31" xr:uid="{D537ECEB-A4EA-4AB6-820C-96D4BFF8FBBF}"/>
  <tableColumns count="10">
    <tableColumn id="1" xr3:uid="{878A02D7-03FC-436F-BA6C-E56211938630}" name="POŘADÍ" totalsRowLabel="Celkem" dataDxfId="113" totalsRowDxfId="112"/>
    <tableColumn id="2" xr3:uid="{B83AA2F9-77EE-4FED-B8A9-0B86CFF6AA65}" name="KÓD (REGISTRAČNÍ ČÍSLO)" dataDxfId="111" totalsRowDxfId="110" dataCellStyle="Hypertextový odkaz"/>
    <tableColumn id="3" xr3:uid="{1358FB91-BACF-40DB-BDD6-E0DCB4D08115}" name="PROGRAM" dataDxfId="109" totalsRowDxfId="108"/>
    <tableColumn id="4" xr3:uid="{56EC0720-5BE5-4626-AAB9-378C5A080CAC}" name="NÁZEV" dataDxfId="107" totalsRowDxfId="106"/>
    <tableColumn id="5" xr3:uid="{B46BDEB5-B5A6-4397-B9A8-FB396868C154}" name="UP ŘEŠITEL (SPOLUŘEŠITEL)" dataDxfId="105" totalsRowDxfId="104"/>
    <tableColumn id="6" xr3:uid="{F9DCCDDA-7BF2-4758-9EB5-B39D581F45E4}" name="OBDOBÍ ŘEŠENÍ" dataDxfId="103" totalsRowDxfId="102"/>
    <tableColumn id="7" xr3:uid="{6E163717-9990-4A43-AFCA-5EA6C7C638CF}" name="POSKYTOVATEL" dataDxfId="101" totalsRowDxfId="100"/>
    <tableColumn id="8" xr3:uid="{B7A05CD5-D7E9-4399-ADA7-5D3BC8D9BEB6}" name="FINANCE PROJEKTU Výše podpory z národních zdrojů " totalsRowFunction="sum" dataDxfId="99" totalsRowDxfId="98"/>
    <tableColumn id="9" xr3:uid="{396BD84F-ACE3-4722-9915-E3067464CA7A}" name="FINANCE ÚČASTNÍKŮ PROJEKTU Výše podpory z národních zdrojů " totalsRowFunction="sum" dataDxfId="97" totalsRowDxfId="96"/>
    <tableColumn id="10" xr3:uid="{51DAE365-615D-4612-AAA0-9D75A88F0066}" name="POZNÁMKA " totalsRowFunction="count" dataDxfId="95" totalsRowDxfId="94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357C089-5F3D-4EFB-BD6D-603201E2F96E}" name="Tabulka10" displayName="Tabulka10" ref="E6:N9" totalsRowCount="1" headerRowDxfId="93" dataDxfId="91" totalsRowDxfId="90" headerRowBorderDxfId="92">
  <autoFilter ref="E6:N8" xr:uid="{D357C089-5F3D-4EFB-BD6D-603201E2F96E}"/>
  <tableColumns count="10">
    <tableColumn id="1" xr3:uid="{4DA553C7-AA61-46BE-9694-B59CF37BF8C2}" name="POŘADÍ" totalsRowLabel="Celkem" dataDxfId="89" totalsRowDxfId="88" dataCellStyle="Hypertextový odkaz" totalsRowCellStyle="Hypertextový odkaz"/>
    <tableColumn id="10" xr3:uid="{C29D28B7-BC76-4E99-A8B1-6355A82F9220}" name="KÓD (REGISTRAČNÍ ČÍSLO)2" dataDxfId="87" totalsRowDxfId="86" dataCellStyle="Hypertextový odkaz" totalsRowCellStyle="Hypertextový odkaz"/>
    <tableColumn id="2" xr3:uid="{38328594-27B8-4125-B6BD-E12B372CF824}" name="PROGRAM" dataDxfId="85" totalsRowDxfId="84"/>
    <tableColumn id="3" xr3:uid="{D00A0209-0994-4BB4-BF72-542FDD30C581}" name="NÁZEV" dataDxfId="83" totalsRowDxfId="82"/>
    <tableColumn id="4" xr3:uid="{8148776C-9B6B-4BA0-BE1F-83905D8F93FD}" name="UP ŘEŠITEL (SPOLUŘEŠITEL)" dataDxfId="81" totalsRowDxfId="80"/>
    <tableColumn id="5" xr3:uid="{2A5D96FF-893B-4068-8872-F5E3F793B571}" name="OBDOBÍ ŘEŠENÍ" dataDxfId="79" totalsRowDxfId="78"/>
    <tableColumn id="6" xr3:uid="{55CF0FCA-6F54-44D7-B36C-AB2763AAAA5E}" name="POSKYTOVATEL" dataDxfId="77" totalsRowDxfId="76"/>
    <tableColumn id="7" xr3:uid="{87616EBD-C72C-459A-B6CB-A77AB51FB1F8}" name="FINANCE PROJEKTU Výše podpory z národních zdrojů " totalsRowFunction="sum" dataDxfId="75" totalsRowDxfId="74"/>
    <tableColumn id="8" xr3:uid="{FBA57E76-1350-4187-A10B-8CC6C2B5C241}" name="FINANCE ÚČASTNÍKŮ PROJEKTU Výše podpory z národních zdrojů " totalsRowFunction="sum" dataDxfId="73" totalsRowDxfId="72"/>
    <tableColumn id="9" xr3:uid="{6AA0D795-7CB7-46C1-B675-98552FE92119}" name="POZNÁMKA " totalsRowFunction="count" dataDxfId="71" totalsRowDxfId="70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D7CB04B-07BC-4595-AC20-1C594D8AB0F4}" name="Tabulka9" displayName="Tabulka9" ref="D8:M13" totalsRowCount="1" headerRowDxfId="69" totalsRowDxfId="67" headerRowBorderDxfId="68">
  <autoFilter ref="D8:M12" xr:uid="{5D7CB04B-07BC-4595-AC20-1C594D8AB0F4}"/>
  <tableColumns count="10">
    <tableColumn id="1" xr3:uid="{D161EA21-DCFC-4749-82A7-5E989B07F9C7}" name="POŘADÍ" totalsRowLabel="Celkem" dataDxfId="66" totalsRowDxfId="65" dataCellStyle="Hypertextový odkaz"/>
    <tableColumn id="2" xr3:uid="{D37E4396-BA7C-4673-A2E3-8969D4640FBF}" name="KÓD (REGISTRAČNÍ ČÍSLO)" dataDxfId="64" totalsRowDxfId="63"/>
    <tableColumn id="10" xr3:uid="{43AF6967-B4B7-479D-8561-0A5FDB3CB6E5}" name="PROGRAM" dataDxfId="62" totalsRowDxfId="61"/>
    <tableColumn id="3" xr3:uid="{80294B18-D3F4-415E-97F9-3F27961A3353}" name="NÁZEV" dataDxfId="60" totalsRowDxfId="59"/>
    <tableColumn id="4" xr3:uid="{F7D34D64-0470-40F7-B03C-1CC28D716F98}" name="UP ŘEŠITEL (SPOLUŘEŠITEL)" dataDxfId="58" totalsRowDxfId="57"/>
    <tableColumn id="5" xr3:uid="{7B96B8F3-4E3F-4C19-BD69-6D41A9A179D6}" name="OBDOBÍ ŘEŠENÍ" dataDxfId="56" totalsRowDxfId="55"/>
    <tableColumn id="6" xr3:uid="{3AED4BB8-1265-45FA-BAB0-325F191D74BD}" name="POSKYTOVATEL" dataDxfId="54" totalsRowDxfId="53"/>
    <tableColumn id="7" xr3:uid="{9C4EC2BC-EB3C-4108-A03F-676DBDEF6571}" name="FINANCE PROJEKTU Výše podpory z národních zdrojů " totalsRowFunction="sum" dataDxfId="52" totalsRowDxfId="51"/>
    <tableColumn id="8" xr3:uid="{3CC1C549-EF03-4EA1-A03E-32E116902034}" name="FINANCE ÚČASTNÍKŮ PROJEKTU Výše podpory z národních zdrojů " totalsRowFunction="sum" dataDxfId="50" totalsRowDxfId="49"/>
    <tableColumn id="9" xr3:uid="{F863C936-795E-454B-841E-14DD3A11D7FE}" name="POZNÁMKA " totalsRowFunction="count" dataDxfId="48" totalsRowDxfId="47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7249D55-3B49-439A-8C9C-52529C483976}" name="Tabulka11" displayName="Tabulka11" ref="D6:M13" totalsRowCount="1" headerRowDxfId="46" dataDxfId="44" headerRowBorderDxfId="45">
  <autoFilter ref="D6:M12" xr:uid="{37249D55-3B49-439A-8C9C-52529C483976}"/>
  <tableColumns count="10">
    <tableColumn id="1" xr3:uid="{09F7EAAD-F64F-4B04-A0D2-927B5217FB1F}" name="POŘADÍ" totalsRowLabel="Celkem" dataDxfId="43" totalsRowDxfId="42"/>
    <tableColumn id="2" xr3:uid="{3A6C8879-80FB-4F06-8747-3BAB9858316D}" name="KÓD (REGISTRAČNÍ ČÍSLO)" dataDxfId="41" totalsRowDxfId="40" dataCellStyle="Hypertextový odkaz"/>
    <tableColumn id="3" xr3:uid="{3C9EF43D-5C14-49BC-9B18-38C430C91393}" name="PROGRAM" dataDxfId="39" totalsRowDxfId="38"/>
    <tableColumn id="4" xr3:uid="{3A09DB0C-151C-4BD1-85B5-87E7099FE7B5}" name="NÁZEV" dataDxfId="37" totalsRowDxfId="36"/>
    <tableColumn id="5" xr3:uid="{ECFCE281-0143-4FBF-8E05-0C1ABB91A4DB}" name="UP ŘEŠITEL (SPOLUŘEŠITEL)" dataDxfId="35" totalsRowDxfId="34"/>
    <tableColumn id="6" xr3:uid="{FDD7637A-D890-4E22-8CA9-D8BF637F9506}" name="OBDOBÍ ŘEŠENÍ" dataDxfId="33" totalsRowDxfId="32"/>
    <tableColumn id="7" xr3:uid="{46D9C8F9-F096-499F-B045-284FA7AE391E}" name="POSKYTOVATEL" dataDxfId="31" totalsRowDxfId="30"/>
    <tableColumn id="8" xr3:uid="{3274562B-254A-48A1-B2A5-9BB5D99C4DF6}" name="FINANCE PROJEKTU Výše podpory z národních zdrojů " totalsRowFunction="sum" dataDxfId="29" totalsRowDxfId="28"/>
    <tableColumn id="9" xr3:uid="{7071CB32-A586-4598-AA6A-EA714CFB7EC5}" name="FINANCE ÚČASTNÍKŮ PROJEKTU Výše podpory z národních zdrojů " totalsRowFunction="sum" dataDxfId="27" totalsRowDxfId="26"/>
    <tableColumn id="10" xr3:uid="{8590E272-734C-4257-90FD-F2926957236C}" name="POZNÁMKA " totalsRowFunction="count" dataDxfId="25" totalsRowDxfId="24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52C30CB-2BA1-4EE0-A012-4DF4245CF4ED}" name="Tabulka12" displayName="Tabulka12" ref="D8:M11" totalsRowCount="1" headerRowDxfId="23" dataDxfId="21" totalsRowDxfId="20" headerRowBorderDxfId="22">
  <autoFilter ref="D8:M10" xr:uid="{752C30CB-2BA1-4EE0-A012-4DF4245CF4ED}"/>
  <tableColumns count="10">
    <tableColumn id="1" xr3:uid="{49D7A95F-97B2-48A4-A8EE-67060CF0719B}" name="POŘADÍ" totalsRowLabel="Celkem" dataDxfId="19" totalsRowDxfId="18"/>
    <tableColumn id="2" xr3:uid="{DFC13743-1585-4146-B212-36323715DA4E}" name="KÓD (REGISTRAČNÍ ČÍSLO)" dataDxfId="17" totalsRowDxfId="16" dataCellStyle="Hypertextový odkaz"/>
    <tableColumn id="3" xr3:uid="{70853219-FDF7-489C-BF50-34152CB5659C}" name="PROGRAM" dataDxfId="15" totalsRowDxfId="14"/>
    <tableColumn id="4" xr3:uid="{8EC9C75D-D53D-42E2-940D-6728257131A9}" name="NÁZEV" dataDxfId="13" totalsRowDxfId="12"/>
    <tableColumn id="5" xr3:uid="{4AB44209-AA6B-4196-BD30-A096D7B0F49E}" name="UP ŘEŠITEL (SPOLUŘEŠITEL)" dataDxfId="11" totalsRowDxfId="10"/>
    <tableColumn id="6" xr3:uid="{637CD57E-A9A4-45B4-BE4F-B24538626C49}" name="OBDOBÍ ŘEŠENÍ" dataDxfId="9" totalsRowDxfId="8"/>
    <tableColumn id="7" xr3:uid="{2A32D2CB-7663-4256-A8E1-C7A1819682DD}" name="POSKYTOVATEL" dataDxfId="7" totalsRowDxfId="6"/>
    <tableColumn id="8" xr3:uid="{F85E86AD-63B4-497C-9469-3ED84907D76C}" name="FINANCE PROJEKTU Výše podpory z národních zdrojů " totalsRowFunction="sum" dataDxfId="5" totalsRowDxfId="4"/>
    <tableColumn id="9" xr3:uid="{E3F3C79E-E4FA-49A9-9303-778B387DB6E2}" name="FINANCE ÚČASTNÍKŮ PROJEKTU Výše podpory z národních zdrojů " totalsRowFunction="sum" dataDxfId="3" totalsRowDxfId="2"/>
    <tableColumn id="10" xr3:uid="{14FDBF58-28C6-4500-8610-B88E86AE7445}" name="POZNÁMKA " totalsRowFunction="count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svavai.cz/cea?s=programy&amp;ss=detail&amp;n=0&amp;h=GX" TargetMode="External"/><Relationship Id="rId21" Type="http://schemas.openxmlformats.org/officeDocument/2006/relationships/hyperlink" Target="https://www.isvavai.cz/cep?s=jednoduche-vyhledavani&amp;ss=detail&amp;h=GA25-17472S" TargetMode="External"/><Relationship Id="rId42" Type="http://schemas.openxmlformats.org/officeDocument/2006/relationships/hyperlink" Target="https://www.isvavai.cz/cep?s=jednoduche-vyhledavani&amp;ss=detail&amp;h=EH22_008%2F0004596" TargetMode="External"/><Relationship Id="rId63" Type="http://schemas.openxmlformats.org/officeDocument/2006/relationships/hyperlink" Target="https://www.isvavai.cz/cep?s=jednoduche-vyhledavani&amp;ss=detail&amp;h=GA23-06931S" TargetMode="External"/><Relationship Id="rId84" Type="http://schemas.openxmlformats.org/officeDocument/2006/relationships/hyperlink" Target="https://www.isvavai.cz/cep?s=jednoduche-vyhledavani&amp;ss=detail&amp;n=0&amp;h=SS02030018" TargetMode="External"/><Relationship Id="rId138" Type="http://schemas.openxmlformats.org/officeDocument/2006/relationships/hyperlink" Target="https://www.isvavai.cz/cea?s=programy&amp;ss=detail&amp;n=0&amp;h=TQ" TargetMode="External"/><Relationship Id="rId159" Type="http://schemas.openxmlformats.org/officeDocument/2006/relationships/hyperlink" Target="https://www.isvavai.cz/cea?s=programy&amp;ss=detail&amp;n=0&amp;h=LU" TargetMode="External"/><Relationship Id="rId170" Type="http://schemas.openxmlformats.org/officeDocument/2006/relationships/hyperlink" Target="https://www.isvavai.cz/cea?s=programy&amp;ss=detail&amp;n=0&amp;h=8C" TargetMode="External"/><Relationship Id="rId107" Type="http://schemas.openxmlformats.org/officeDocument/2006/relationships/hyperlink" Target="https://www.isvavai.cz/cea?s=programy&amp;ss=detail&amp;n=0&amp;h=GF" TargetMode="External"/><Relationship Id="rId11" Type="http://schemas.openxmlformats.org/officeDocument/2006/relationships/hyperlink" Target="https://www.isvavai.cz/cep?s=jednoduche-vyhledavani&amp;ss=detail&amp;h=NW25-08-00288" TargetMode="External"/><Relationship Id="rId32" Type="http://schemas.openxmlformats.org/officeDocument/2006/relationships/hyperlink" Target="https://www.isvavai.cz/cep?s=jednoduche-vyhledavani&amp;ss=detail&amp;n=0&amp;h=EH23_020%2F0008501" TargetMode="External"/><Relationship Id="rId53" Type="http://schemas.openxmlformats.org/officeDocument/2006/relationships/hyperlink" Target="https://www.isvavai.cz/cep?s=jednoduche-vyhledavani&amp;ss=detail&amp;h=LUAUS24085" TargetMode="External"/><Relationship Id="rId74" Type="http://schemas.openxmlformats.org/officeDocument/2006/relationships/hyperlink" Target="https://www.isvavai.cz/cep?s=jednoduche-vyhledavani&amp;ss=detail&amp;h=LM2023055" TargetMode="External"/><Relationship Id="rId128" Type="http://schemas.openxmlformats.org/officeDocument/2006/relationships/hyperlink" Target="https://www.isvavai.cz/cea?s=programy&amp;ss=detail&amp;n=0&amp;h=SS" TargetMode="External"/><Relationship Id="rId149" Type="http://schemas.openxmlformats.org/officeDocument/2006/relationships/hyperlink" Target="https://www.isvavai.cz/cea?s=programy&amp;ss=detail&amp;n=0&amp;h=SS" TargetMode="External"/><Relationship Id="rId5" Type="http://schemas.openxmlformats.org/officeDocument/2006/relationships/hyperlink" Target="https://www.isvavai.cz/cep?s=jednoduche-vyhledavani&amp;ss=detail&amp;h=8X25038" TargetMode="External"/><Relationship Id="rId95" Type="http://schemas.openxmlformats.org/officeDocument/2006/relationships/hyperlink" Target="https://www.isvavai.cz/cep?s=jednoduche-vyhledavani&amp;ss=detail&amp;h=GA23-07254S" TargetMode="External"/><Relationship Id="rId160" Type="http://schemas.openxmlformats.org/officeDocument/2006/relationships/hyperlink" Target="https://www.isvavai.cz/cea?s=programy&amp;ss=detail&amp;n=0&amp;h=LU" TargetMode="External"/><Relationship Id="rId181" Type="http://schemas.openxmlformats.org/officeDocument/2006/relationships/hyperlink" Target="https://www.isvavai.cz/cea?s=programy&amp;ss=detail&amp;n=0&amp;h=EH" TargetMode="External"/><Relationship Id="rId22" Type="http://schemas.openxmlformats.org/officeDocument/2006/relationships/hyperlink" Target="https://www.isvavai.cz/cep?s=jednoduche-vyhledavani&amp;ss=detail&amp;h=GA25-17253S" TargetMode="External"/><Relationship Id="rId43" Type="http://schemas.openxmlformats.org/officeDocument/2006/relationships/hyperlink" Target="https://www.isvavai.cz/cep?s=jednoduche-vyhledavani&amp;ss=detail&amp;h=EH22_008%2F0004624" TargetMode="External"/><Relationship Id="rId64" Type="http://schemas.openxmlformats.org/officeDocument/2006/relationships/hyperlink" Target="https://www.isvavai.cz/cep?s=jednoduche-vyhledavani&amp;ss=detail&amp;h=GA23-06507S" TargetMode="External"/><Relationship Id="rId118" Type="http://schemas.openxmlformats.org/officeDocument/2006/relationships/hyperlink" Target="https://www.isvavai.cz/cea?s=programy&amp;ss=detail&amp;n=0&amp;h=GC" TargetMode="External"/><Relationship Id="rId139" Type="http://schemas.openxmlformats.org/officeDocument/2006/relationships/hyperlink" Target="https://www.isvavai.cz/cea?s=programy&amp;ss=detail&amp;n=0&amp;h=QK" TargetMode="External"/><Relationship Id="rId85" Type="http://schemas.openxmlformats.org/officeDocument/2006/relationships/hyperlink" Target="https://www.isvavai.cz/cep?s=jednoduche-vyhledavani&amp;ss=detail&amp;h=DH23P03OVV050" TargetMode="External"/><Relationship Id="rId150" Type="http://schemas.openxmlformats.org/officeDocument/2006/relationships/hyperlink" Target="https://www.isvavai.cz/cea?s=programy&amp;ss=detail&amp;n=0&amp;h=SS" TargetMode="External"/><Relationship Id="rId171" Type="http://schemas.openxmlformats.org/officeDocument/2006/relationships/hyperlink" Target="https://www.isvavai.cz/cea?s=programy&amp;ss=detail&amp;n=0&amp;h=8X" TargetMode="External"/><Relationship Id="rId12" Type="http://schemas.openxmlformats.org/officeDocument/2006/relationships/hyperlink" Target="https://www.isvavai.cz/cep?s=jednoduche-vyhledavani&amp;ss=detail&amp;h=NW25-03-00462" TargetMode="External"/><Relationship Id="rId33" Type="http://schemas.openxmlformats.org/officeDocument/2006/relationships/hyperlink" Target="https://www.isvavai.cz/cep?s=jednoduche-vyhledavani&amp;ss=detail&amp;h=VK01030193" TargetMode="External"/><Relationship Id="rId108" Type="http://schemas.openxmlformats.org/officeDocument/2006/relationships/hyperlink" Target="https://www.isvavai.cz/cea?s=programy&amp;ss=detail&amp;n=0&amp;h=GF" TargetMode="External"/><Relationship Id="rId129" Type="http://schemas.openxmlformats.org/officeDocument/2006/relationships/hyperlink" Target="https://www.isvavai.cz/cea?s=programy&amp;ss=detail&amp;n=0&amp;h=TN" TargetMode="External"/><Relationship Id="rId54" Type="http://schemas.openxmlformats.org/officeDocument/2006/relationships/hyperlink" Target="https://www.isvavai.cz/cep?s=jednoduche-vyhledavani&amp;ss=detail&amp;h=EH22_008%2F0004632" TargetMode="External"/><Relationship Id="rId75" Type="http://schemas.openxmlformats.org/officeDocument/2006/relationships/hyperlink" Target="https://www.isvavai.cz/cep?s=jednoduche-vyhledavani&amp;ss=detail&amp;h=LM2023032" TargetMode="External"/><Relationship Id="rId96" Type="http://schemas.openxmlformats.org/officeDocument/2006/relationships/hyperlink" Target="https://www.isvavai.cz/cep?s=jednoduche-vyhledavani&amp;ss=detail&amp;h=GA23-07175S" TargetMode="External"/><Relationship Id="rId140" Type="http://schemas.openxmlformats.org/officeDocument/2006/relationships/hyperlink" Target="https://www.isvavai.cz/cea?s=programy&amp;ss=detail&amp;n=0&amp;h=VK" TargetMode="External"/><Relationship Id="rId161" Type="http://schemas.openxmlformats.org/officeDocument/2006/relationships/hyperlink" Target="https://www.isvavai.cz/cea?s=programy&amp;ss=detail&amp;n=0&amp;h=LU" TargetMode="External"/><Relationship Id="rId182" Type="http://schemas.openxmlformats.org/officeDocument/2006/relationships/hyperlink" Target="https://www.isvavai.cz/cea?s=programy&amp;ss=detail&amp;n=0&amp;h=EH" TargetMode="External"/><Relationship Id="rId6" Type="http://schemas.openxmlformats.org/officeDocument/2006/relationships/hyperlink" Target="https://www.isvavai.cz/cep?s=jednoduche-vyhledavani&amp;ss=detail&amp;n=0&amp;h=EH23_021%2F0008954" TargetMode="External"/><Relationship Id="rId23" Type="http://schemas.openxmlformats.org/officeDocument/2006/relationships/hyperlink" Target="https://www.isvavai.cz/cep?s=jednoduche-vyhledavani&amp;ss=detail&amp;h=GA25-16980S" TargetMode="External"/><Relationship Id="rId119" Type="http://schemas.openxmlformats.org/officeDocument/2006/relationships/hyperlink" Target="https://www.isvavai.cz/cea?s=programy&amp;ss=detail&amp;n=0&amp;h=GF" TargetMode="External"/><Relationship Id="rId44" Type="http://schemas.openxmlformats.org/officeDocument/2006/relationships/hyperlink" Target="https://www.isvavai.cz/cep?s=jednoduche-vyhledavani&amp;ss=detail&amp;n=0&amp;h=EH22_008%2F0004562" TargetMode="External"/><Relationship Id="rId60" Type="http://schemas.openxmlformats.org/officeDocument/2006/relationships/hyperlink" Target="https://www.isvavai.cz/cep?s=jednoduche-vyhledavani&amp;ss=detail&amp;h=GA23-06187S" TargetMode="External"/><Relationship Id="rId65" Type="http://schemas.openxmlformats.org/officeDocument/2006/relationships/hyperlink" Target="https://www.isvavai.cz/cep?s=jednoduche-vyhledavani&amp;ss=detail&amp;h=GA23-05462S" TargetMode="External"/><Relationship Id="rId81" Type="http://schemas.openxmlformats.org/officeDocument/2006/relationships/hyperlink" Target="https://www.isvavai.cz/cep?s=jednoduche-vyhledavani&amp;ss=detail&amp;n=0&amp;h=FW06010278" TargetMode="External"/><Relationship Id="rId86" Type="http://schemas.openxmlformats.org/officeDocument/2006/relationships/hyperlink" Target="https://www.isvavai.cz/cep?s=jednoduche-vyhledavani&amp;ss=detail&amp;h=DH23P03OVV046" TargetMode="External"/><Relationship Id="rId130" Type="http://schemas.openxmlformats.org/officeDocument/2006/relationships/hyperlink" Target="https://www.isvavai.cz/cea?s=programy&amp;ss=detail&amp;n=0&amp;h=TN" TargetMode="External"/><Relationship Id="rId135" Type="http://schemas.openxmlformats.org/officeDocument/2006/relationships/hyperlink" Target="https://www.isvavai.cz/cea?s=programy&amp;ss=detail&amp;n=0&amp;h=TQ" TargetMode="External"/><Relationship Id="rId151" Type="http://schemas.openxmlformats.org/officeDocument/2006/relationships/hyperlink" Target="https://www.isvavai.cz/cea?s=programy&amp;ss=detail&amp;n=0&amp;h=SS" TargetMode="External"/><Relationship Id="rId156" Type="http://schemas.openxmlformats.org/officeDocument/2006/relationships/hyperlink" Target="https://www.isvavai.cz/cea?s=programy&amp;ss=detail&amp;n=0&amp;h=8C" TargetMode="External"/><Relationship Id="rId177" Type="http://schemas.openxmlformats.org/officeDocument/2006/relationships/hyperlink" Target="https://www.isvavai.cz/cea?s=programy&amp;ss=detail&amp;n=0&amp;h=EH" TargetMode="External"/><Relationship Id="rId172" Type="http://schemas.openxmlformats.org/officeDocument/2006/relationships/hyperlink" Target="https://www.isvavai.cz/cea?s=programy&amp;ss=detail&amp;n=0&amp;h=LM" TargetMode="External"/><Relationship Id="rId13" Type="http://schemas.openxmlformats.org/officeDocument/2006/relationships/hyperlink" Target="https://www.isvavai.cz/cep?s=jednoduche-vyhledavani&amp;ss=detail&amp;h=NW25-05-00121" TargetMode="External"/><Relationship Id="rId18" Type="http://schemas.openxmlformats.org/officeDocument/2006/relationships/hyperlink" Target="https://www.isvavai.cz/cep?s=jednoduche-vyhledavani&amp;ss=detail&amp;h=LUAUS25008" TargetMode="External"/><Relationship Id="rId39" Type="http://schemas.openxmlformats.org/officeDocument/2006/relationships/hyperlink" Target="https://www.isvavai.cz/cep?s=jednoduche-vyhledavani&amp;ss=detail&amp;h=GA24-12009S" TargetMode="External"/><Relationship Id="rId109" Type="http://schemas.openxmlformats.org/officeDocument/2006/relationships/hyperlink" Target="https://www.isvavai.cz/cea?s=programy&amp;ss=detail&amp;n=0&amp;h=GA" TargetMode="External"/><Relationship Id="rId34" Type="http://schemas.openxmlformats.org/officeDocument/2006/relationships/hyperlink" Target="https://www.isvavai.cz/cep?s=jednoduche-vyhledavani&amp;ss=detail&amp;h=LUABA24029" TargetMode="External"/><Relationship Id="rId50" Type="http://schemas.openxmlformats.org/officeDocument/2006/relationships/hyperlink" Target="https://www.isvavai.cz/cep?s=jednoduche-vyhledavani&amp;ss=detail&amp;h=SS06020333" TargetMode="External"/><Relationship Id="rId55" Type="http://schemas.openxmlformats.org/officeDocument/2006/relationships/hyperlink" Target="https://www.isvavai.cz/cep?s=jednoduche-vyhledavani&amp;ss=detail&amp;n=0&amp;h=EH22_008%2F0004649" TargetMode="External"/><Relationship Id="rId76" Type="http://schemas.openxmlformats.org/officeDocument/2006/relationships/hyperlink" Target="https://www.isvavai.cz/cep?s=jednoduche-vyhledavani&amp;ss=detail&amp;n=0&amp;h=NU22-08-00236" TargetMode="External"/><Relationship Id="rId97" Type="http://schemas.openxmlformats.org/officeDocument/2006/relationships/hyperlink" Target="https://www.isvavai.cz/cep?s=jednoduche-vyhledavani&amp;ss=detail&amp;h=GA23-07110S" TargetMode="External"/><Relationship Id="rId104" Type="http://schemas.openxmlformats.org/officeDocument/2006/relationships/hyperlink" Target="https://www.isvavai.cz/cep?s=jednoduche-vyhledavani&amp;ss=detail&amp;n=0&amp;h=GF25-20013L" TargetMode="External"/><Relationship Id="rId120" Type="http://schemas.openxmlformats.org/officeDocument/2006/relationships/hyperlink" Target="https://www.isvavai.cz/cea?s=programy&amp;ss=detail&amp;n=0&amp;h=DH" TargetMode="External"/><Relationship Id="rId125" Type="http://schemas.openxmlformats.org/officeDocument/2006/relationships/hyperlink" Target="https://www.isvavai.cz/cea?s=programy&amp;ss=detail&amp;n=0&amp;h=SS" TargetMode="External"/><Relationship Id="rId141" Type="http://schemas.openxmlformats.org/officeDocument/2006/relationships/hyperlink" Target="https://www.isvavai.cz/cea?s=programy&amp;ss=detail&amp;n=0&amp;h=NU" TargetMode="External"/><Relationship Id="rId146" Type="http://schemas.openxmlformats.org/officeDocument/2006/relationships/hyperlink" Target="https://www.isvavai.cz/cea?s=programy&amp;ss=detail&amp;n=0&amp;h=QL" TargetMode="External"/><Relationship Id="rId167" Type="http://schemas.openxmlformats.org/officeDocument/2006/relationships/hyperlink" Target="https://www.isvavai.cz/cea?s=programy&amp;ss=detail&amp;n=0&amp;h=LU" TargetMode="External"/><Relationship Id="rId7" Type="http://schemas.openxmlformats.org/officeDocument/2006/relationships/hyperlink" Target="https://www.isvavai.cz/cep?s=jednoduche-vyhledavani&amp;ss=detail&amp;n=0&amp;h=GA25-15775S" TargetMode="External"/><Relationship Id="rId71" Type="http://schemas.openxmlformats.org/officeDocument/2006/relationships/hyperlink" Target="https://www.isvavai.cz/cep?s=jednoduche-vyhledavani&amp;ss=detail&amp;n=0&amp;h=8C22002" TargetMode="External"/><Relationship Id="rId92" Type="http://schemas.openxmlformats.org/officeDocument/2006/relationships/hyperlink" Target="https://www.isvavai.cz/cep?s=jednoduche-vyhledavani&amp;ss=detail&amp;h=GA23-05051S" TargetMode="External"/><Relationship Id="rId162" Type="http://schemas.openxmlformats.org/officeDocument/2006/relationships/hyperlink" Target="https://www.isvavai.cz/cea?s=programy&amp;ss=detail&amp;n=0&amp;h=LU" TargetMode="External"/><Relationship Id="rId183" Type="http://schemas.openxmlformats.org/officeDocument/2006/relationships/printerSettings" Target="../printerSettings/printerSettings1.bin"/><Relationship Id="rId2" Type="http://schemas.openxmlformats.org/officeDocument/2006/relationships/hyperlink" Target="https://www.isvavai.cz/cep?s=jednoduche-vyhledavani&amp;ss=detail&amp;h=LUC25023" TargetMode="External"/><Relationship Id="rId29" Type="http://schemas.openxmlformats.org/officeDocument/2006/relationships/hyperlink" Target="https://www.isvavai.cz/cep?s=jednoduche-vyhledavani&amp;ss=detail&amp;h=GA25-15447S" TargetMode="External"/><Relationship Id="rId24" Type="http://schemas.openxmlformats.org/officeDocument/2006/relationships/hyperlink" Target="https://www.isvavai.cz/cep?s=jednoduche-vyhledavani&amp;ss=detail&amp;h=GA25-16634S" TargetMode="External"/><Relationship Id="rId40" Type="http://schemas.openxmlformats.org/officeDocument/2006/relationships/hyperlink" Target="https://www.isvavai.cz/cep?s=jednoduche-vyhledavani&amp;ss=detail&amp;h=GA24-11885S" TargetMode="External"/><Relationship Id="rId45" Type="http://schemas.openxmlformats.org/officeDocument/2006/relationships/hyperlink" Target="https://www.isvavai.cz/cep?s=jednoduche-vyhledavani&amp;ss=detail&amp;h=8X23030" TargetMode="External"/><Relationship Id="rId66" Type="http://schemas.openxmlformats.org/officeDocument/2006/relationships/hyperlink" Target="https://www.isvavai.cz/cep?s=jednoduche-vyhledavani&amp;ss=detail&amp;h=GA23-05389S" TargetMode="External"/><Relationship Id="rId87" Type="http://schemas.openxmlformats.org/officeDocument/2006/relationships/hyperlink" Target="https://www.isvavai.cz/cep?s=jednoduche-vyhledavani&amp;ss=detail&amp;h=DH23P03OVV035" TargetMode="External"/><Relationship Id="rId110" Type="http://schemas.openxmlformats.org/officeDocument/2006/relationships/hyperlink" Target="https://www.isvavai.cz/cea?s=programy&amp;ss=detail&amp;n=0&amp;h=GA" TargetMode="External"/><Relationship Id="rId115" Type="http://schemas.openxmlformats.org/officeDocument/2006/relationships/hyperlink" Target="https://www.isvavai.cz/cea?s=programy&amp;ss=detail&amp;n=0&amp;h=GN" TargetMode="External"/><Relationship Id="rId131" Type="http://schemas.openxmlformats.org/officeDocument/2006/relationships/hyperlink" Target="https://www.isvavai.cz/cea?s=programy&amp;ss=detail&amp;n=0&amp;h=TN" TargetMode="External"/><Relationship Id="rId136" Type="http://schemas.openxmlformats.org/officeDocument/2006/relationships/hyperlink" Target="https://www.isvavai.cz/cea?s=programy&amp;ss=detail&amp;n=0&amp;h=FW" TargetMode="External"/><Relationship Id="rId157" Type="http://schemas.openxmlformats.org/officeDocument/2006/relationships/hyperlink" Target="https://www.isvavai.cz/cea?s=programy&amp;ss=detail&amp;n=0&amp;h=8C" TargetMode="External"/><Relationship Id="rId178" Type="http://schemas.openxmlformats.org/officeDocument/2006/relationships/hyperlink" Target="https://www.isvavai.cz/cea?s=programy&amp;ss=detail&amp;n=0&amp;h=EH" TargetMode="External"/><Relationship Id="rId61" Type="http://schemas.openxmlformats.org/officeDocument/2006/relationships/hyperlink" Target="https://www.isvavai.cz/cep?s=jednoduche-vyhledavani&amp;ss=detail&amp;h=GA23-05474S" TargetMode="External"/><Relationship Id="rId82" Type="http://schemas.openxmlformats.org/officeDocument/2006/relationships/hyperlink" Target="https://www.isvavai.cz/cep?s=jednoduche-vyhledavani&amp;ss=detail&amp;h=FW06010210" TargetMode="External"/><Relationship Id="rId152" Type="http://schemas.openxmlformats.org/officeDocument/2006/relationships/hyperlink" Target="https://www.isvavai.cz/cea?s=programy&amp;ss=detail&amp;n=0&amp;h=LM" TargetMode="External"/><Relationship Id="rId173" Type="http://schemas.openxmlformats.org/officeDocument/2006/relationships/hyperlink" Target="https://www.isvavai.cz/cea?s=programy&amp;ss=detail&amp;n=0&amp;h=EH" TargetMode="External"/><Relationship Id="rId19" Type="http://schemas.openxmlformats.org/officeDocument/2006/relationships/hyperlink" Target="https://www.isvavai.cz/cep?s=jednoduche-vyhledavani&amp;ss=detail&amp;h=GC25-17807J" TargetMode="External"/><Relationship Id="rId14" Type="http://schemas.openxmlformats.org/officeDocument/2006/relationships/hyperlink" Target="https://www.isvavai.cz/cep?s=jednoduche-vyhledavani&amp;ss=detail&amp;h=NW25-08-00113" TargetMode="External"/><Relationship Id="rId30" Type="http://schemas.openxmlformats.org/officeDocument/2006/relationships/hyperlink" Target="https://www.isvavai.cz/cep?s=jednoduche-vyhledavani&amp;ss=detail&amp;h=GA25-15267S" TargetMode="External"/><Relationship Id="rId35" Type="http://schemas.openxmlformats.org/officeDocument/2006/relationships/hyperlink" Target="https://www.isvavai.cz/cep?s=jednoduche-vyhledavani&amp;ss=detail&amp;h=8C24003" TargetMode="External"/><Relationship Id="rId56" Type="http://schemas.openxmlformats.org/officeDocument/2006/relationships/hyperlink" Target="https://www.isvavai.cz/cep?s=jednoduche-vyhledavani&amp;ss=detail&amp;n=0&amp;h=EH22_008%2F0004631" TargetMode="External"/><Relationship Id="rId77" Type="http://schemas.openxmlformats.org/officeDocument/2006/relationships/hyperlink" Target="https://www.isvavai.cz/cep?s=jednoduche-vyhledavani&amp;ss=detail&amp;n=0&amp;h=QK22010270" TargetMode="External"/><Relationship Id="rId100" Type="http://schemas.openxmlformats.org/officeDocument/2006/relationships/hyperlink" Target="https://www.isvavai.cz/cep?s=jednoduche-vyhledavani&amp;ss=detail&amp;h=GF24-14386L" TargetMode="External"/><Relationship Id="rId105" Type="http://schemas.openxmlformats.org/officeDocument/2006/relationships/hyperlink" Target="https://backup.isvavai.cz/cep?s=jednoduche-vyhledavani&amp;ss=detail&amp;h=GF25-15289K" TargetMode="External"/><Relationship Id="rId126" Type="http://schemas.openxmlformats.org/officeDocument/2006/relationships/hyperlink" Target="https://www.isvavai.cz/cea?s=programy&amp;ss=detail&amp;n=0&amp;h=SS" TargetMode="External"/><Relationship Id="rId147" Type="http://schemas.openxmlformats.org/officeDocument/2006/relationships/hyperlink" Target="https://www.isvavai.cz/cea?s=programy&amp;ss=detail&amp;n=0&amp;h=SS" TargetMode="External"/><Relationship Id="rId168" Type="http://schemas.openxmlformats.org/officeDocument/2006/relationships/hyperlink" Target="https://www.isvavai.cz/cea?s=programy&amp;ss=detail&amp;n=0&amp;h=LU" TargetMode="External"/><Relationship Id="rId8" Type="http://schemas.openxmlformats.org/officeDocument/2006/relationships/hyperlink" Target="https://www.isvavai.cz/cep?s=jednoduche-vyhledavani&amp;ss=detail&amp;h=SQ01020054" TargetMode="External"/><Relationship Id="rId51" Type="http://schemas.openxmlformats.org/officeDocument/2006/relationships/hyperlink" Target="https://www.isvavai.cz/cep?s=jednoduche-vyhledavani&amp;ss=detail&amp;n=0&amp;h=SS05010116" TargetMode="External"/><Relationship Id="rId72" Type="http://schemas.openxmlformats.org/officeDocument/2006/relationships/hyperlink" Target="https://www.isvavai.cz/cep?s=jednoduche-vyhledavani&amp;ss=detail&amp;h=LM2023060" TargetMode="External"/><Relationship Id="rId93" Type="http://schemas.openxmlformats.org/officeDocument/2006/relationships/hyperlink" Target="https://www.isvavai.cz/cep?s=jednoduche-vyhledavani&amp;ss=detail&amp;n=0&amp;h=GA23-06928S" TargetMode="External"/><Relationship Id="rId98" Type="http://schemas.openxmlformats.org/officeDocument/2006/relationships/hyperlink" Target="https://www.isvavai.cz/cep?s=jednoduche-vyhledavani&amp;ss=detail&amp;h=GA23-06308S" TargetMode="External"/><Relationship Id="rId121" Type="http://schemas.openxmlformats.org/officeDocument/2006/relationships/hyperlink" Target="https://www.isvavai.cz/cea?s=programy&amp;ss=detail&amp;n=0&amp;h=DH" TargetMode="External"/><Relationship Id="rId142" Type="http://schemas.openxmlformats.org/officeDocument/2006/relationships/hyperlink" Target="https://www.isvavai.cz/cea?s=programy&amp;ss=detail&amp;n=0&amp;h=NW" TargetMode="External"/><Relationship Id="rId163" Type="http://schemas.openxmlformats.org/officeDocument/2006/relationships/hyperlink" Target="https://www.isvavai.cz/cea?s=programy&amp;ss=detail&amp;n=0&amp;h=LU" TargetMode="External"/><Relationship Id="rId184" Type="http://schemas.openxmlformats.org/officeDocument/2006/relationships/table" Target="../tables/table1.xml"/><Relationship Id="rId3" Type="http://schemas.openxmlformats.org/officeDocument/2006/relationships/hyperlink" Target="https://www.isvavai.cz/cep?s=jednoduche-vyhledavani&amp;ss=detail&amp;n=0&amp;h=LUC25006" TargetMode="External"/><Relationship Id="rId25" Type="http://schemas.openxmlformats.org/officeDocument/2006/relationships/hyperlink" Target="https://www.isvavai.cz/cep?s=jednoduche-vyhledavani&amp;ss=detail&amp;h=GA25-15848S" TargetMode="External"/><Relationship Id="rId46" Type="http://schemas.openxmlformats.org/officeDocument/2006/relationships/hyperlink" Target="https://www.isvavai.cz/cep?s=jednoduche-vyhledavani&amp;ss=detail&amp;h=TQ03000647" TargetMode="External"/><Relationship Id="rId67" Type="http://schemas.openxmlformats.org/officeDocument/2006/relationships/hyperlink" Target="https://www.isvavai.cz/cep?s=jednoduche-vyhledavani&amp;ss=detail&amp;h=LUAUS23012" TargetMode="External"/><Relationship Id="rId116" Type="http://schemas.openxmlformats.org/officeDocument/2006/relationships/hyperlink" Target="https://www.isvavai.cz/cea?s=programy&amp;ss=detail&amp;n=0&amp;h=GN" TargetMode="External"/><Relationship Id="rId137" Type="http://schemas.openxmlformats.org/officeDocument/2006/relationships/hyperlink" Target="https://www.isvavai.cz/cea?s=programy&amp;ss=detail&amp;n=0&amp;h=TQ" TargetMode="External"/><Relationship Id="rId158" Type="http://schemas.openxmlformats.org/officeDocument/2006/relationships/hyperlink" Target="https://www.isvavai.cz/cea?s=programy&amp;ss=detail&amp;n=0&amp;h=8C" TargetMode="External"/><Relationship Id="rId20" Type="http://schemas.openxmlformats.org/officeDocument/2006/relationships/hyperlink" Target="https://www.isvavai.cz/cep?s=jednoduche-vyhledavani&amp;ss=detail&amp;h=GA25-17563S" TargetMode="External"/><Relationship Id="rId41" Type="http://schemas.openxmlformats.org/officeDocument/2006/relationships/hyperlink" Target="https://www.isvavai.cz/cep?s=jednoduche-vyhledavani&amp;ss=detail&amp;h=GA24-11114S" TargetMode="External"/><Relationship Id="rId62" Type="http://schemas.openxmlformats.org/officeDocument/2006/relationships/hyperlink" Target="https://www.isvavai.cz/cep?s=jednoduche-vyhledavani&amp;ss=detail&amp;h=GA23-07363S" TargetMode="External"/><Relationship Id="rId83" Type="http://schemas.openxmlformats.org/officeDocument/2006/relationships/hyperlink" Target="https://www.isvavai.cz/cep?s=jednoduche-vyhledavani&amp;ss=detail&amp;h=TH80020005" TargetMode="External"/><Relationship Id="rId88" Type="http://schemas.openxmlformats.org/officeDocument/2006/relationships/hyperlink" Target="https://www.isvavai.cz/cep?s=jednoduche-vyhledavani&amp;ss=detail&amp;h=DH23P03OVV010" TargetMode="External"/><Relationship Id="rId111" Type="http://schemas.openxmlformats.org/officeDocument/2006/relationships/hyperlink" Target="https://www.isvavai.cz/cea?s=programy&amp;ss=detail&amp;n=0&amp;h=GA" TargetMode="External"/><Relationship Id="rId132" Type="http://schemas.openxmlformats.org/officeDocument/2006/relationships/hyperlink" Target="https://www.isvavai.cz/cea?s=programy&amp;ss=detail&amp;n=0&amp;h=TN" TargetMode="External"/><Relationship Id="rId153" Type="http://schemas.openxmlformats.org/officeDocument/2006/relationships/hyperlink" Target="https://www.isvavai.cz/cea?s=programy&amp;ss=detail&amp;n=0&amp;h=LM" TargetMode="External"/><Relationship Id="rId174" Type="http://schemas.openxmlformats.org/officeDocument/2006/relationships/hyperlink" Target="https://www.isvavai.cz/cea?s=programy&amp;ss=detail&amp;n=0&amp;h=EH" TargetMode="External"/><Relationship Id="rId179" Type="http://schemas.openxmlformats.org/officeDocument/2006/relationships/hyperlink" Target="https://www.isvavai.cz/cea?s=programy&amp;ss=detail&amp;n=0&amp;h=EH" TargetMode="External"/><Relationship Id="rId15" Type="http://schemas.openxmlformats.org/officeDocument/2006/relationships/hyperlink" Target="https://www.isvavai.cz/cep?s=jednoduche-vyhledavani&amp;ss=detail&amp;h=LUAUS25219" TargetMode="External"/><Relationship Id="rId36" Type="http://schemas.openxmlformats.org/officeDocument/2006/relationships/hyperlink" Target="https://www.isvavai.cz/cep?s=jednoduche-vyhledavani&amp;ss=detail&amp;h=SS07010334" TargetMode="External"/><Relationship Id="rId57" Type="http://schemas.openxmlformats.org/officeDocument/2006/relationships/hyperlink" Target="https://www.isvavai.cz/cep?s=jednoduche-vyhledavani&amp;ss=detail&amp;n=0&amp;h=GA23-07382S" TargetMode="External"/><Relationship Id="rId106" Type="http://schemas.openxmlformats.org/officeDocument/2006/relationships/hyperlink" Target="https://www.isvavai.cz/cep?s=jednoduche-vyhledavani&amp;ss=detail&amp;n=0&amp;h=GN25-17712I" TargetMode="External"/><Relationship Id="rId127" Type="http://schemas.openxmlformats.org/officeDocument/2006/relationships/hyperlink" Target="https://www.isvavai.cz/cea?s=programy&amp;ss=detail&amp;n=0&amp;h=SS" TargetMode="External"/><Relationship Id="rId10" Type="http://schemas.openxmlformats.org/officeDocument/2006/relationships/hyperlink" Target="https://www.isvavai.cz/cep?s=jednoduche-vyhledavani&amp;ss=detail&amp;h=QL25020011" TargetMode="External"/><Relationship Id="rId31" Type="http://schemas.openxmlformats.org/officeDocument/2006/relationships/hyperlink" Target="https://www.isvavai.cz/cep?s=jednoduche-vyhledavani&amp;ss=detail&amp;h=EH23_021%2F0008790" TargetMode="External"/><Relationship Id="rId52" Type="http://schemas.openxmlformats.org/officeDocument/2006/relationships/hyperlink" Target="https://www.isvavai.cz/cep?s=jednoduche-vyhledavani&amp;ss=detail&amp;h=LUAUS24174" TargetMode="External"/><Relationship Id="rId73" Type="http://schemas.openxmlformats.org/officeDocument/2006/relationships/hyperlink" Target="https://www.isvavai.cz/cep?s=jednoduche-vyhledavani&amp;ss=detail&amp;h=LM2023040" TargetMode="External"/><Relationship Id="rId78" Type="http://schemas.openxmlformats.org/officeDocument/2006/relationships/hyperlink" Target="https://www.isvavai.cz/cep?s=jednoduche-vyhledavani&amp;ss=detail&amp;h=TN02000069" TargetMode="External"/><Relationship Id="rId94" Type="http://schemas.openxmlformats.org/officeDocument/2006/relationships/hyperlink" Target="https://www.isvavai.cz/cep?s=jednoduche-vyhledavani&amp;ss=detail&amp;h=GA23-04662S" TargetMode="External"/><Relationship Id="rId99" Type="http://schemas.openxmlformats.org/officeDocument/2006/relationships/hyperlink" Target="https://www.isvavai.cz/cep?s=jednoduche-vyhledavani&amp;ss=detail&amp;n=0&amp;h=GX21-13265X" TargetMode="External"/><Relationship Id="rId101" Type="http://schemas.openxmlformats.org/officeDocument/2006/relationships/hyperlink" Target="https://www.isvavai.cz/cep?s=jednoduche-vyhledavani&amp;ss=detail&amp;h=GA24-11511S" TargetMode="External"/><Relationship Id="rId122" Type="http://schemas.openxmlformats.org/officeDocument/2006/relationships/hyperlink" Target="https://www.isvavai.cz/cea?s=programy&amp;ss=detail&amp;n=0&amp;h=DH" TargetMode="External"/><Relationship Id="rId143" Type="http://schemas.openxmlformats.org/officeDocument/2006/relationships/hyperlink" Target="https://www.isvavai.cz/cea?s=programy&amp;ss=detail&amp;n=0&amp;h=NW" TargetMode="External"/><Relationship Id="rId148" Type="http://schemas.openxmlformats.org/officeDocument/2006/relationships/hyperlink" Target="https://www.isvavai.cz/cea?s=programy&amp;ss=detail&amp;n=0&amp;h=SS" TargetMode="External"/><Relationship Id="rId164" Type="http://schemas.openxmlformats.org/officeDocument/2006/relationships/hyperlink" Target="https://www.isvavai.cz/cea?s=programy&amp;ss=detail&amp;n=0&amp;h=LU" TargetMode="External"/><Relationship Id="rId169" Type="http://schemas.openxmlformats.org/officeDocument/2006/relationships/hyperlink" Target="https://www.isvavai.cz/cea?s=programy&amp;ss=detail&amp;n=0&amp;h=8X" TargetMode="External"/><Relationship Id="rId4" Type="http://schemas.openxmlformats.org/officeDocument/2006/relationships/hyperlink" Target="https://www.isvavai.cz/cep?s=jednoduche-vyhledavani&amp;ss=detail&amp;h=EH23_021%2F0009224" TargetMode="External"/><Relationship Id="rId9" Type="http://schemas.openxmlformats.org/officeDocument/2006/relationships/hyperlink" Target="https://www.isvavai.cz/cep?s=jednoduche-vyhledavani&amp;ss=detail&amp;h=SQ01010177" TargetMode="External"/><Relationship Id="rId180" Type="http://schemas.openxmlformats.org/officeDocument/2006/relationships/hyperlink" Target="https://www.isvavai.cz/cea?s=programy&amp;ss=detail&amp;n=0&amp;h=EH" TargetMode="External"/><Relationship Id="rId26" Type="http://schemas.openxmlformats.org/officeDocument/2006/relationships/hyperlink" Target="https://www.isvavai.cz/cep?s=jednoduche-vyhledavani&amp;ss=detail&amp;h=GA25-15726S" TargetMode="External"/><Relationship Id="rId47" Type="http://schemas.openxmlformats.org/officeDocument/2006/relationships/hyperlink" Target="https://www.isvavai.cz/cep?s=jednoduche-vyhledavani&amp;ss=detail&amp;h=FW10010308" TargetMode="External"/><Relationship Id="rId68" Type="http://schemas.openxmlformats.org/officeDocument/2006/relationships/hyperlink" Target="https://www.isvavai.cz/cep?s=jednoduche-vyhledavani&amp;ss=detail&amp;h=LM2023047" TargetMode="External"/><Relationship Id="rId89" Type="http://schemas.openxmlformats.org/officeDocument/2006/relationships/hyperlink" Target="https://www.isvavai.cz/cep?s=jednoduche-vyhledavani&amp;ss=detail&amp;h=DH23P03OVV002" TargetMode="External"/><Relationship Id="rId112" Type="http://schemas.openxmlformats.org/officeDocument/2006/relationships/hyperlink" Target="https://www.isvavai.cz/cea?s=programy&amp;ss=detail&amp;n=0&amp;h=GA" TargetMode="External"/><Relationship Id="rId133" Type="http://schemas.openxmlformats.org/officeDocument/2006/relationships/hyperlink" Target="https://www.isvavai.cz/cea?s=programy&amp;ss=detail&amp;n=0&amp;h=FW" TargetMode="External"/><Relationship Id="rId154" Type="http://schemas.openxmlformats.org/officeDocument/2006/relationships/hyperlink" Target="https://www.isvavai.cz/cea?s=programy&amp;ss=detail&amp;n=0&amp;h=LM" TargetMode="External"/><Relationship Id="rId175" Type="http://schemas.openxmlformats.org/officeDocument/2006/relationships/hyperlink" Target="https://www.isvavai.cz/cea?s=programy&amp;ss=detail&amp;n=0&amp;h=EH" TargetMode="External"/><Relationship Id="rId16" Type="http://schemas.openxmlformats.org/officeDocument/2006/relationships/hyperlink" Target="https://www.isvavai.cz/cep?s=jednoduche-vyhledavani&amp;ss=detail&amp;h=LUAUS25235" TargetMode="External"/><Relationship Id="rId37" Type="http://schemas.openxmlformats.org/officeDocument/2006/relationships/hyperlink" Target="https://www.isvavai.cz/cep?s=jednoduche-vyhledavani&amp;ss=detail&amp;h=SS07010439" TargetMode="External"/><Relationship Id="rId58" Type="http://schemas.openxmlformats.org/officeDocument/2006/relationships/hyperlink" Target="https://www.isvavai.cz/cep?s=jednoduche-vyhledavani&amp;ss=detail&amp;h=GA23-07376S" TargetMode="External"/><Relationship Id="rId79" Type="http://schemas.openxmlformats.org/officeDocument/2006/relationships/hyperlink" Target="https://www.isvavai.cz/cep?s=jednoduche-vyhledavani&amp;ss=detail&amp;h=TN02000044" TargetMode="External"/><Relationship Id="rId102" Type="http://schemas.openxmlformats.org/officeDocument/2006/relationships/hyperlink" Target="https://www.isvavai.cz/cep?s=jednoduche-vyhledavani&amp;ss=detail&amp;h=GA24-11986S" TargetMode="External"/><Relationship Id="rId123" Type="http://schemas.openxmlformats.org/officeDocument/2006/relationships/hyperlink" Target="https://www.isvavai.cz/cea?s=programy&amp;ss=detail&amp;n=0&amp;h=DH" TargetMode="External"/><Relationship Id="rId144" Type="http://schemas.openxmlformats.org/officeDocument/2006/relationships/hyperlink" Target="https://www.isvavai.cz/cea?s=programy&amp;ss=detail&amp;n=0&amp;h=NW" TargetMode="External"/><Relationship Id="rId90" Type="http://schemas.openxmlformats.org/officeDocument/2006/relationships/hyperlink" Target="https://www.isvavai.cz/cep?s=jednoduche-vyhledavani&amp;ss=detail&amp;h=GA23-06051S" TargetMode="External"/><Relationship Id="rId165" Type="http://schemas.openxmlformats.org/officeDocument/2006/relationships/hyperlink" Target="https://www.isvavai.cz/cea?s=programy&amp;ss=detail&amp;n=0&amp;h=LU" TargetMode="External"/><Relationship Id="rId27" Type="http://schemas.openxmlformats.org/officeDocument/2006/relationships/hyperlink" Target="https://www.isvavai.cz/cep?s=jednoduche-vyhledavani&amp;ss=detail&amp;h=GA25-15674S" TargetMode="External"/><Relationship Id="rId48" Type="http://schemas.openxmlformats.org/officeDocument/2006/relationships/hyperlink" Target="https://www.isvavai.cz/cep?s=jednoduche-vyhledavani&amp;ss=detail&amp;n=2&amp;h=TQ01000007" TargetMode="External"/><Relationship Id="rId69" Type="http://schemas.openxmlformats.org/officeDocument/2006/relationships/hyperlink" Target="https://www.isvavai.cz/cep?s=jednoduche-vyhledavani&amp;ss=detail&amp;n=0&amp;h=8C22003" TargetMode="External"/><Relationship Id="rId113" Type="http://schemas.openxmlformats.org/officeDocument/2006/relationships/hyperlink" Target="https://www.isvavai.cz/cea?s=programy&amp;ss=detail&amp;n=0&amp;h=GA" TargetMode="External"/><Relationship Id="rId134" Type="http://schemas.openxmlformats.org/officeDocument/2006/relationships/hyperlink" Target="https://www.isvavai.cz/cea?s=programy&amp;ss=detail&amp;n=0&amp;h=FW" TargetMode="External"/><Relationship Id="rId80" Type="http://schemas.openxmlformats.org/officeDocument/2006/relationships/hyperlink" Target="https://www.isvavai.cz/cep?s=jednoduche-vyhledavani&amp;ss=detail&amp;h=TN02000020" TargetMode="External"/><Relationship Id="rId155" Type="http://schemas.openxmlformats.org/officeDocument/2006/relationships/hyperlink" Target="https://www.isvavai.cz/cea?s=programy&amp;ss=detail&amp;n=0&amp;h=LM" TargetMode="External"/><Relationship Id="rId176" Type="http://schemas.openxmlformats.org/officeDocument/2006/relationships/hyperlink" Target="https://www.isvavai.cz/cea?s=programy&amp;ss=detail&amp;n=0&amp;h=EH" TargetMode="External"/><Relationship Id="rId17" Type="http://schemas.openxmlformats.org/officeDocument/2006/relationships/hyperlink" Target="https://www.isvavai.cz/cep?s=jednoduche-vyhledavani&amp;ss=detail&amp;h=LUAUS25035" TargetMode="External"/><Relationship Id="rId38" Type="http://schemas.openxmlformats.org/officeDocument/2006/relationships/hyperlink" Target="https://www.isvavai.cz/cep?s=jednoduche-vyhledavani&amp;ss=detail&amp;h=SS07010298" TargetMode="External"/><Relationship Id="rId59" Type="http://schemas.openxmlformats.org/officeDocument/2006/relationships/hyperlink" Target="https://www.isvavai.cz/cep?s=jednoduche-vyhledavani&amp;ss=detail&amp;h=GN23-06015O" TargetMode="External"/><Relationship Id="rId103" Type="http://schemas.openxmlformats.org/officeDocument/2006/relationships/hyperlink" Target="https://www.isvavai.cz/cep?s=jednoduche-vyhledavani&amp;ss=detail&amp;h=GA24-10730S" TargetMode="External"/><Relationship Id="rId124" Type="http://schemas.openxmlformats.org/officeDocument/2006/relationships/hyperlink" Target="https://www.isvavai.cz/cea?s=programy&amp;ss=detail&amp;n=0&amp;h=DH" TargetMode="External"/><Relationship Id="rId70" Type="http://schemas.openxmlformats.org/officeDocument/2006/relationships/hyperlink" Target="https://www.isvavai.cz/cep?s=jednoduche-vyhledavani&amp;ss=detail&amp;n=0&amp;h=8C22001" TargetMode="External"/><Relationship Id="rId91" Type="http://schemas.openxmlformats.org/officeDocument/2006/relationships/hyperlink" Target="https://www.isvavai.cz/cep?s=jednoduche-vyhledavani&amp;ss=detail&amp;n=0&amp;h=GA23-06224S" TargetMode="External"/><Relationship Id="rId145" Type="http://schemas.openxmlformats.org/officeDocument/2006/relationships/hyperlink" Target="https://www.isvavai.cz/cea?s=programy&amp;ss=detail&amp;n=0&amp;h=NW" TargetMode="External"/><Relationship Id="rId166" Type="http://schemas.openxmlformats.org/officeDocument/2006/relationships/hyperlink" Target="https://www.isvavai.cz/cea?s=programy&amp;ss=detail&amp;n=0&amp;h=LU" TargetMode="External"/><Relationship Id="rId1" Type="http://schemas.openxmlformats.org/officeDocument/2006/relationships/hyperlink" Target="https://www.isvavai.cz/cep?s=jednoduche-vyhledavani&amp;ss=detail&amp;h=TQ23000089" TargetMode="External"/><Relationship Id="rId28" Type="http://schemas.openxmlformats.org/officeDocument/2006/relationships/hyperlink" Target="https://www.isvavai.cz/cep?s=jednoduche-vyhledavani&amp;ss=detail&amp;h=GA25-15590S" TargetMode="External"/><Relationship Id="rId49" Type="http://schemas.openxmlformats.org/officeDocument/2006/relationships/hyperlink" Target="https://www.isvavai.cz/cep?s=jednoduche-vyhledavani&amp;ss=detail&amp;h=SS06010290" TargetMode="External"/><Relationship Id="rId114" Type="http://schemas.openxmlformats.org/officeDocument/2006/relationships/hyperlink" Target="https://www.isvavai.cz/cea?s=programy&amp;ss=detail&amp;n=0&amp;h=GA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svavai.cz/cep?s=jednoduche-vyhledavani&amp;ss=detail&amp;n=0&amp;h=GA24-13026S" TargetMode="External"/><Relationship Id="rId18" Type="http://schemas.openxmlformats.org/officeDocument/2006/relationships/hyperlink" Target="https://www.isvavai.cz/cep?s=jednoduche-vyhledavani&amp;ss=detail&amp;n=0&amp;h=SS07020145" TargetMode="External"/><Relationship Id="rId26" Type="http://schemas.openxmlformats.org/officeDocument/2006/relationships/hyperlink" Target="https://www.isvavai.cz/cea?s=programy&amp;ss=detail&amp;n=0&amp;h=FW" TargetMode="External"/><Relationship Id="rId39" Type="http://schemas.openxmlformats.org/officeDocument/2006/relationships/hyperlink" Target="https://www.isvavai.cz/cea?s=programy&amp;ss=detail&amp;n=0&amp;h=LM" TargetMode="External"/><Relationship Id="rId21" Type="http://schemas.openxmlformats.org/officeDocument/2006/relationships/hyperlink" Target="https://www.isvavai.cz/cep?s=jednoduche-vyhledavani&amp;ss=detail&amp;h=FW12010044" TargetMode="External"/><Relationship Id="rId34" Type="http://schemas.openxmlformats.org/officeDocument/2006/relationships/hyperlink" Target="https://www.isvavai.cz/cea?s=programy&amp;ss=detail&amp;n=0&amp;h=GM" TargetMode="External"/><Relationship Id="rId42" Type="http://schemas.openxmlformats.org/officeDocument/2006/relationships/hyperlink" Target="https://www.isvavai.cz/cea?s=programy&amp;ss=detail&amp;n=0&amp;h=EH" TargetMode="External"/><Relationship Id="rId47" Type="http://schemas.openxmlformats.org/officeDocument/2006/relationships/hyperlink" Target="https://www.isvavai.cz/cea?s=programy&amp;ss=detail&amp;n=0&amp;h=TQ" TargetMode="External"/><Relationship Id="rId50" Type="http://schemas.openxmlformats.org/officeDocument/2006/relationships/hyperlink" Target="https://www.isvavai.cz/cea?s=programy&amp;ss=detail&amp;n=0&amp;h=LU" TargetMode="External"/><Relationship Id="rId7" Type="http://schemas.openxmlformats.org/officeDocument/2006/relationships/hyperlink" Target="https://www.isvavai.cz/cep?s=jednoduche-vyhledavani&amp;ss=detail&amp;h=GX23-08019X" TargetMode="External"/><Relationship Id="rId2" Type="http://schemas.openxmlformats.org/officeDocument/2006/relationships/hyperlink" Target="https://www.isvavai.cz/cep?s=jednoduche-vyhledavani&amp;ss=detail&amp;h=TN02000051" TargetMode="External"/><Relationship Id="rId16" Type="http://schemas.openxmlformats.org/officeDocument/2006/relationships/hyperlink" Target="https://www.isvavai.cz/cep?s=jednoduche-vyhledavani&amp;ss=detail&amp;h=EH23_015%2F0008171" TargetMode="External"/><Relationship Id="rId29" Type="http://schemas.openxmlformats.org/officeDocument/2006/relationships/hyperlink" Target="https://www.isvavai.cz/cea?s=programy&amp;ss=detail&amp;n=0&amp;h=GA" TargetMode="External"/><Relationship Id="rId11" Type="http://schemas.openxmlformats.org/officeDocument/2006/relationships/hyperlink" Target="https://www.isvavai.cz/cep?s=jednoduche-vyhledavani&amp;ss=detail&amp;n=0&amp;h=EH22_008%2F0004581" TargetMode="External"/><Relationship Id="rId24" Type="http://schemas.openxmlformats.org/officeDocument/2006/relationships/hyperlink" Target="https://www.isvavai.cz/cea?s=programy&amp;ss=detail&amp;n=0&amp;h=FW" TargetMode="External"/><Relationship Id="rId32" Type="http://schemas.openxmlformats.org/officeDocument/2006/relationships/hyperlink" Target="https://www.isvavai.cz/cea?s=programy&amp;ss=detail&amp;n=0&amp;h=GF" TargetMode="External"/><Relationship Id="rId37" Type="http://schemas.openxmlformats.org/officeDocument/2006/relationships/hyperlink" Target="https://www.isvavai.cz/cep?s=jednoduche-vyhledavani&amp;ss=detail&amp;n=0&amp;h=FW12010044" TargetMode="External"/><Relationship Id="rId40" Type="http://schemas.openxmlformats.org/officeDocument/2006/relationships/hyperlink" Target="https://www.isvavai.cz/cea?s=programy&amp;ss=detail&amp;n=0&amp;h=SS" TargetMode="External"/><Relationship Id="rId45" Type="http://schemas.openxmlformats.org/officeDocument/2006/relationships/hyperlink" Target="https://www.isvavai.cz/cea?s=programy&amp;ss=detail&amp;n=0&amp;h=SS" TargetMode="External"/><Relationship Id="rId5" Type="http://schemas.openxmlformats.org/officeDocument/2006/relationships/hyperlink" Target="https://www.isvavai.cz/cep?s=jednoduche-vyhledavani&amp;ss=detail&amp;h=GA23-05486S" TargetMode="External"/><Relationship Id="rId15" Type="http://schemas.openxmlformats.org/officeDocument/2006/relationships/hyperlink" Target="https://www.isvavai.cz/cep?s=jednoduche-vyhledavani&amp;ss=detail&amp;h=TQ03000264" TargetMode="External"/><Relationship Id="rId23" Type="http://schemas.openxmlformats.org/officeDocument/2006/relationships/hyperlink" Target="https://www.isvavai.cz/cea?s=programy&amp;ss=detail&amp;n=0&amp;h=FW" TargetMode="External"/><Relationship Id="rId28" Type="http://schemas.openxmlformats.org/officeDocument/2006/relationships/hyperlink" Target="https://www.isvavai.cz/cea?s=programy&amp;ss=detail&amp;n=0&amp;h=GA" TargetMode="External"/><Relationship Id="rId36" Type="http://schemas.openxmlformats.org/officeDocument/2006/relationships/hyperlink" Target="https://www.isvavai.cz/cea?s=programy&amp;ss=detail&amp;n=0&amp;h=TN" TargetMode="External"/><Relationship Id="rId49" Type="http://schemas.openxmlformats.org/officeDocument/2006/relationships/hyperlink" Target="https://www.isvavai.cz/cea?s=programy&amp;ss=detail&amp;n=0&amp;h=TQ" TargetMode="External"/><Relationship Id="rId10" Type="http://schemas.openxmlformats.org/officeDocument/2006/relationships/hyperlink" Target="https://www.isvavai.cz/cep?s=jednoduche-vyhledavani&amp;ss=detail&amp;n=0&amp;h=GA23-07971S" TargetMode="External"/><Relationship Id="rId19" Type="http://schemas.openxmlformats.org/officeDocument/2006/relationships/hyperlink" Target="https://www.isvavai.cz/cep?s=jednoduche-vyhledavani&amp;ss=detail&amp;h=GA25-16657S" TargetMode="External"/><Relationship Id="rId31" Type="http://schemas.openxmlformats.org/officeDocument/2006/relationships/hyperlink" Target="https://www.isvavai.cz/cea?s=programy&amp;ss=detail&amp;n=0&amp;h=GA" TargetMode="External"/><Relationship Id="rId44" Type="http://schemas.openxmlformats.org/officeDocument/2006/relationships/hyperlink" Target="https://www.isvavai.cz/cea?s=programy&amp;ss=detail&amp;n=0&amp;h=EH" TargetMode="External"/><Relationship Id="rId52" Type="http://schemas.openxmlformats.org/officeDocument/2006/relationships/table" Target="../tables/table10.xml"/><Relationship Id="rId4" Type="http://schemas.openxmlformats.org/officeDocument/2006/relationships/hyperlink" Target="https://www.isvavai.cz/cep?s=jednoduche-vyhledavani&amp;ss=detail&amp;n=0&amp;h=GF22-27973K" TargetMode="External"/><Relationship Id="rId9" Type="http://schemas.openxmlformats.org/officeDocument/2006/relationships/hyperlink" Target="https://www.isvavai.cz/cep?s=jednoduche-vyhledavani&amp;ss=detail&amp;h=SS06020208" TargetMode="External"/><Relationship Id="rId14" Type="http://schemas.openxmlformats.org/officeDocument/2006/relationships/hyperlink" Target="https://www.isvavai.cz/cep?s=jednoduche-vyhledavani&amp;ss=detail&amp;h=FW09020048" TargetMode="External"/><Relationship Id="rId22" Type="http://schemas.openxmlformats.org/officeDocument/2006/relationships/hyperlink" Target="https://www.isvavai.cz/cep?s=jednoduche-vyhledavani&amp;ss=detail&amp;n=0&amp;h=FW12010525" TargetMode="External"/><Relationship Id="rId27" Type="http://schemas.openxmlformats.org/officeDocument/2006/relationships/hyperlink" Target="https://www.isvavai.cz/cea?s=programy&amp;ss=detail&amp;n=0&amp;h=GA" TargetMode="External"/><Relationship Id="rId30" Type="http://schemas.openxmlformats.org/officeDocument/2006/relationships/hyperlink" Target="https://www.isvavai.cz/cea?s=programy&amp;ss=detail&amp;n=0&amp;h=GA" TargetMode="External"/><Relationship Id="rId35" Type="http://schemas.openxmlformats.org/officeDocument/2006/relationships/hyperlink" Target="https://www.isvavai.cz/cea?s=programy&amp;ss=detail&amp;n=0&amp;h=TH" TargetMode="External"/><Relationship Id="rId43" Type="http://schemas.openxmlformats.org/officeDocument/2006/relationships/hyperlink" Target="https://www.isvavai.cz/cea?s=programy&amp;ss=detail&amp;n=0&amp;h=EH" TargetMode="External"/><Relationship Id="rId48" Type="http://schemas.openxmlformats.org/officeDocument/2006/relationships/hyperlink" Target="https://www.isvavai.cz/cep?s=jednoduche-vyhledavani&amp;ss=detail&amp;n=0&amp;h=TQ09000001" TargetMode="External"/><Relationship Id="rId8" Type="http://schemas.openxmlformats.org/officeDocument/2006/relationships/hyperlink" Target="https://www.isvavai.cz/cep?s=jednoduche-vyhledavani&amp;ss=detail&amp;h=SS06020124" TargetMode="External"/><Relationship Id="rId51" Type="http://schemas.openxmlformats.org/officeDocument/2006/relationships/printerSettings" Target="../printerSettings/printerSettings10.bin"/><Relationship Id="rId3" Type="http://schemas.openxmlformats.org/officeDocument/2006/relationships/hyperlink" Target="https://www.isvavai.cz/cep?s=jednoduche-vyhledavani&amp;ss=detail&amp;h=LM2023066" TargetMode="External"/><Relationship Id="rId12" Type="http://schemas.openxmlformats.org/officeDocument/2006/relationships/hyperlink" Target="https://www.isvavai.cz/cep?s=jednoduche-vyhledavani&amp;ss=detail&amp;n=0&amp;h=EH22_008%2F0004587" TargetMode="External"/><Relationship Id="rId17" Type="http://schemas.openxmlformats.org/officeDocument/2006/relationships/hyperlink" Target="https://www.isvavai.cz/cep?s=jednoduche-vyhledavani&amp;ss=detail&amp;h=LUAIZ24135" TargetMode="External"/><Relationship Id="rId25" Type="http://schemas.openxmlformats.org/officeDocument/2006/relationships/hyperlink" Target="https://www.isvavai.cz/cea?s=programy&amp;ss=detail&amp;n=0&amp;h=FW" TargetMode="External"/><Relationship Id="rId33" Type="http://schemas.openxmlformats.org/officeDocument/2006/relationships/hyperlink" Target="https://www.isvavai.cz/cea?s=programy&amp;ss=detail&amp;n=0&amp;h=GX" TargetMode="External"/><Relationship Id="rId38" Type="http://schemas.openxmlformats.org/officeDocument/2006/relationships/hyperlink" Target="https://www.isvavai.cz/cep?s=jednoduche-vyhledavani&amp;ss=detail&amp;n=0&amp;h=FW06010765" TargetMode="External"/><Relationship Id="rId46" Type="http://schemas.openxmlformats.org/officeDocument/2006/relationships/hyperlink" Target="https://www.isvavai.cz/cea?s=programy&amp;ss=detail&amp;n=0&amp;h=FW" TargetMode="External"/><Relationship Id="rId20" Type="http://schemas.openxmlformats.org/officeDocument/2006/relationships/hyperlink" Target="https://www.isvavai.cz/cep?s=jednoduche-vyhledavani&amp;ss=detail&amp;n=0&amp;h=GA25-18467S" TargetMode="External"/><Relationship Id="rId41" Type="http://schemas.openxmlformats.org/officeDocument/2006/relationships/hyperlink" Target="https://www.isvavai.cz/cea?s=programy&amp;ss=detail&amp;n=0&amp;h=SS" TargetMode="External"/><Relationship Id="rId1" Type="http://schemas.openxmlformats.org/officeDocument/2006/relationships/hyperlink" Target="https://www.isvavai.cz/cep?s=jednoduche-vyhledavani&amp;ss=detail&amp;n=1&amp;h=TH78020001" TargetMode="External"/><Relationship Id="rId6" Type="http://schemas.openxmlformats.org/officeDocument/2006/relationships/hyperlink" Target="https://www.isvavai.cz/cep?s=jednoduche-vyhledavani&amp;ss=detail&amp;h=GM23-06781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ackup.isvavai.cz/cep?s=jednoduche-vyhledavani&amp;ss=detail&amp;h=EH24_037%2F0013751" TargetMode="External"/><Relationship Id="rId13" Type="http://schemas.openxmlformats.org/officeDocument/2006/relationships/hyperlink" Target="https://www.isvavai.cz/cea?s=programy&amp;ss=detail&amp;n=0&amp;h=EH" TargetMode="External"/><Relationship Id="rId18" Type="http://schemas.openxmlformats.org/officeDocument/2006/relationships/hyperlink" Target="https://www.isvavai.cz/cea?s=programy&amp;ss=detail&amp;n=0&amp;h=EH" TargetMode="External"/><Relationship Id="rId3" Type="http://schemas.openxmlformats.org/officeDocument/2006/relationships/hyperlink" Target="https://www.isvavai.cz/cep?s=jednoduche-vyhledavani&amp;ss=detail&amp;h=SS07020382" TargetMode="External"/><Relationship Id="rId7" Type="http://schemas.openxmlformats.org/officeDocument/2006/relationships/hyperlink" Target="https://www.isvavai.cz/cep?s=jednoduche-vyhledavani&amp;ss=detail&amp;h=EH23_026%2F0011362" TargetMode="External"/><Relationship Id="rId12" Type="http://schemas.openxmlformats.org/officeDocument/2006/relationships/hyperlink" Target="https://www.isvavai.cz/cea?s=programy&amp;ss=detail&amp;n=0&amp;h=EH" TargetMode="External"/><Relationship Id="rId17" Type="http://schemas.openxmlformats.org/officeDocument/2006/relationships/hyperlink" Target="https://www.isvavai.cz/cep?s=jednoduche-vyhledavani&amp;ss=detail&amp;h=EH23_014%2F0008787" TargetMode="External"/><Relationship Id="rId2" Type="http://schemas.openxmlformats.org/officeDocument/2006/relationships/hyperlink" Target="https://www.isvavai.cz/cep?s=jednoduche-vyhledavani&amp;ss=detail&amp;h=EH22_012%2F0006440" TargetMode="External"/><Relationship Id="rId16" Type="http://schemas.openxmlformats.org/officeDocument/2006/relationships/hyperlink" Target="https://www.isvavai.cz/cea?s=programy&amp;ss=detail&amp;n=0&amp;h=SS" TargetMode="External"/><Relationship Id="rId20" Type="http://schemas.openxmlformats.org/officeDocument/2006/relationships/table" Target="../tables/table2.xml"/><Relationship Id="rId1" Type="http://schemas.openxmlformats.org/officeDocument/2006/relationships/hyperlink" Target="https://www.isvavai.cz/cep?s=jednoduche-vyhledavani&amp;ss=detail&amp;h=EH22_010%2F0006945" TargetMode="External"/><Relationship Id="rId6" Type="http://schemas.openxmlformats.org/officeDocument/2006/relationships/hyperlink" Target="https://www.isvavai.cz/cep?s=jednoduche-vyhledavani&amp;ss=detail&amp;h=EH22_010%2F0013054" TargetMode="External"/><Relationship Id="rId11" Type="http://schemas.openxmlformats.org/officeDocument/2006/relationships/hyperlink" Target="https://www.isvavai.cz/cea?s=programy&amp;ss=detail&amp;n=0&amp;h=EH" TargetMode="External"/><Relationship Id="rId5" Type="http://schemas.openxmlformats.org/officeDocument/2006/relationships/hyperlink" Target="https://www.isvavai.cz/cep?s=jednoduche-vyhledavani&amp;ss=detail&amp;h=TQ11000029" TargetMode="External"/><Relationship Id="rId15" Type="http://schemas.openxmlformats.org/officeDocument/2006/relationships/hyperlink" Target="https://www.isvavai.cz/cea?s=programy&amp;ss=detail&amp;n=0&amp;h=TQ" TargetMode="External"/><Relationship Id="rId10" Type="http://schemas.openxmlformats.org/officeDocument/2006/relationships/hyperlink" Target="https://www.isvavai.cz/cea?s=programy&amp;ss=detail&amp;n=0&amp;h=EH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www.isvavai.cz/cep?s=jednoduche-vyhledavani&amp;ss=detail&amp;h=EH22_010%2F0008685" TargetMode="External"/><Relationship Id="rId9" Type="http://schemas.openxmlformats.org/officeDocument/2006/relationships/hyperlink" Target="https://www.isvavai.cz/cea?s=programy&amp;ss=detail&amp;n=0&amp;h=EH" TargetMode="External"/><Relationship Id="rId14" Type="http://schemas.openxmlformats.org/officeDocument/2006/relationships/hyperlink" Target="https://www.isvavai.cz/cea?s=programy&amp;ss=detail&amp;n=0&amp;h=E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hyperlink" Target="https://www.isvavai.cz/cep?s=jednoduche-vyhledavani&amp;ss=detail&amp;h=GA24-12771S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isvavai.cz/cep?s=jednoduche-vyhledavani&amp;ss=detail&amp;h=GA24-12864S" TargetMode="External"/><Relationship Id="rId1" Type="http://schemas.openxmlformats.org/officeDocument/2006/relationships/hyperlink" Target="https://www.isvavai.cz/cep?s=jednoduche-vyhledavani&amp;ss=detail&amp;h=GA24-11201S" TargetMode="External"/><Relationship Id="rId6" Type="http://schemas.openxmlformats.org/officeDocument/2006/relationships/hyperlink" Target="https://www.isvavai.cz/cea?s=programy&amp;ss=detail&amp;n=0&amp;h=GA" TargetMode="External"/><Relationship Id="rId5" Type="http://schemas.openxmlformats.org/officeDocument/2006/relationships/hyperlink" Target="https://www.isvavai.cz/cea?s=programy&amp;ss=detail&amp;n=0&amp;h=GA" TargetMode="External"/><Relationship Id="rId4" Type="http://schemas.openxmlformats.org/officeDocument/2006/relationships/hyperlink" Target="https://www.isvavai.cz/cep?s=jednoduche-vyhledavani&amp;ss=detail&amp;h=GA25-18461S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svavai.cz/cep?s=jednoduche-vyhledavani&amp;ss=detail&amp;n=0&amp;h=GC23-06301J" TargetMode="External"/><Relationship Id="rId21" Type="http://schemas.openxmlformats.org/officeDocument/2006/relationships/hyperlink" Target="https://www.isvavai.cz/cep?s=jednoduche-vyhledavani&amp;ss=detail&amp;h=TN02000122" TargetMode="External"/><Relationship Id="rId42" Type="http://schemas.openxmlformats.org/officeDocument/2006/relationships/hyperlink" Target="https://www.isvavai.cz/cep?s=jednoduche-vyhledavani&amp;ss=detail&amp;n=0&amp;h=NW24-10-00395" TargetMode="External"/><Relationship Id="rId47" Type="http://schemas.openxmlformats.org/officeDocument/2006/relationships/hyperlink" Target="https://www.isvavai.cz/cea?s=programy&amp;ss=detail&amp;n=0&amp;h=GF" TargetMode="External"/><Relationship Id="rId63" Type="http://schemas.openxmlformats.org/officeDocument/2006/relationships/hyperlink" Target="https://www.isvavai.cz/cea?s=programy&amp;ss=detail&amp;n=0&amp;h=LM" TargetMode="External"/><Relationship Id="rId68" Type="http://schemas.openxmlformats.org/officeDocument/2006/relationships/hyperlink" Target="https://www.isvavai.cz/cea?s=programy&amp;ss=detail&amp;n=0&amp;h=LM" TargetMode="External"/><Relationship Id="rId84" Type="http://schemas.openxmlformats.org/officeDocument/2006/relationships/hyperlink" Target="https://www.isvavai.cz/cea?s=programy&amp;ss=detail&amp;n=0&amp;h=NW" TargetMode="External"/><Relationship Id="rId89" Type="http://schemas.openxmlformats.org/officeDocument/2006/relationships/hyperlink" Target="https://www.isvavai.cz/cea?s=programy&amp;ss=detail&amp;n=0&amp;h=LX" TargetMode="External"/><Relationship Id="rId16" Type="http://schemas.openxmlformats.org/officeDocument/2006/relationships/hyperlink" Target="https://www.isvavai.cz/cep?s=jednoduche-vyhledavani&amp;ss=detail&amp;h=LM2023067" TargetMode="External"/><Relationship Id="rId11" Type="http://schemas.openxmlformats.org/officeDocument/2006/relationships/hyperlink" Target="https://www.isvavai.cz/cep?s=jednoduche-vyhledavani&amp;ss=detail&amp;n=0&amp;h=NU22-08-00148" TargetMode="External"/><Relationship Id="rId32" Type="http://schemas.openxmlformats.org/officeDocument/2006/relationships/hyperlink" Target="https://www.isvavai.cz/cep?s=jednoduche-vyhledavani&amp;ss=detail&amp;h=QL24010403" TargetMode="External"/><Relationship Id="rId37" Type="http://schemas.openxmlformats.org/officeDocument/2006/relationships/hyperlink" Target="https://www.isvavai.cz/cep?s=jednoduche-vyhledavani&amp;ss=detail&amp;h=EH23_015%2F0008208" TargetMode="External"/><Relationship Id="rId53" Type="http://schemas.openxmlformats.org/officeDocument/2006/relationships/hyperlink" Target="https://www.isvavai.cz/cea?s=programy&amp;ss=detail&amp;n=0&amp;h=GC" TargetMode="External"/><Relationship Id="rId58" Type="http://schemas.openxmlformats.org/officeDocument/2006/relationships/hyperlink" Target="https://www.isvavai.cz/cea?s=programy&amp;ss=detail&amp;n=0&amp;h=EH" TargetMode="External"/><Relationship Id="rId74" Type="http://schemas.openxmlformats.org/officeDocument/2006/relationships/hyperlink" Target="https://www.isvavai.cz/cea?s=programy&amp;ss=detail&amp;n=0&amp;h=NU" TargetMode="External"/><Relationship Id="rId79" Type="http://schemas.openxmlformats.org/officeDocument/2006/relationships/hyperlink" Target="https://www.isvavai.cz/cea?s=programy&amp;ss=detail&amp;n=0&amp;h=NU" TargetMode="External"/><Relationship Id="rId5" Type="http://schemas.openxmlformats.org/officeDocument/2006/relationships/hyperlink" Target="https://www.isvavai.cz/cep?s=jednoduche-vyhledavani&amp;ss=detail&amp;h=NU21-09-00357" TargetMode="External"/><Relationship Id="rId90" Type="http://schemas.openxmlformats.org/officeDocument/2006/relationships/hyperlink" Target="https://www.isvavai.cz/cea?s=programy&amp;ss=detail&amp;n=0&amp;h=LX" TargetMode="External"/><Relationship Id="rId95" Type="http://schemas.openxmlformats.org/officeDocument/2006/relationships/hyperlink" Target="https://www.isvavai.cz/cea?s=programy&amp;ss=detail&amp;n=0&amp;h=QL" TargetMode="External"/><Relationship Id="rId22" Type="http://schemas.openxmlformats.org/officeDocument/2006/relationships/hyperlink" Target="https://www.isvavai.cz/cep?s=jednoduche-vyhledavani&amp;ss=detail&amp;h=NU23-05-00203" TargetMode="External"/><Relationship Id="rId27" Type="http://schemas.openxmlformats.org/officeDocument/2006/relationships/hyperlink" Target="https://www.isvavai.cz/cep?s=jednoduche-vyhledavani&amp;ss=detail&amp;h=EH22_008%2F0004644" TargetMode="External"/><Relationship Id="rId43" Type="http://schemas.openxmlformats.org/officeDocument/2006/relationships/hyperlink" Target="https://www.isvavai.cz/cep?s=jednoduche-vyhledavani&amp;ss=detail&amp;h=EH23_020%2F0008555" TargetMode="External"/><Relationship Id="rId48" Type="http://schemas.openxmlformats.org/officeDocument/2006/relationships/hyperlink" Target="https://www.isvavai.cz/cea?s=programy&amp;ss=detail&amp;n=0&amp;h=GA" TargetMode="External"/><Relationship Id="rId64" Type="http://schemas.openxmlformats.org/officeDocument/2006/relationships/hyperlink" Target="https://www.isvavai.cz/cea?s=programy&amp;ss=detail&amp;n=0&amp;h=LM" TargetMode="External"/><Relationship Id="rId69" Type="http://schemas.openxmlformats.org/officeDocument/2006/relationships/hyperlink" Target="https://www.isvavai.cz/cea?s=programy&amp;ss=detail&amp;n=0&amp;h=NW" TargetMode="External"/><Relationship Id="rId80" Type="http://schemas.openxmlformats.org/officeDocument/2006/relationships/hyperlink" Target="https://www.isvavai.cz/cea?s=programy&amp;ss=detail&amp;n=0&amp;h=NU" TargetMode="External"/><Relationship Id="rId85" Type="http://schemas.openxmlformats.org/officeDocument/2006/relationships/hyperlink" Target="https://www.isvavai.cz/cea?s=programy&amp;ss=detail&amp;n=0&amp;h=NW" TargetMode="External"/><Relationship Id="rId3" Type="http://schemas.openxmlformats.org/officeDocument/2006/relationships/hyperlink" Target="https://www.isvavai.cz/cep?s=jednoduche-vyhledavani&amp;ss=detail&amp;h=NU21-03-00499" TargetMode="External"/><Relationship Id="rId12" Type="http://schemas.openxmlformats.org/officeDocument/2006/relationships/hyperlink" Target="https://www.isvavai.cz/cep?s=jednoduche-vyhledavani&amp;ss=detail&amp;n=0&amp;h=LX22NPO5103" TargetMode="External"/><Relationship Id="rId17" Type="http://schemas.openxmlformats.org/officeDocument/2006/relationships/hyperlink" Target="https://www.isvavai.cz/cep?s=jednoduche-vyhledavani&amp;ss=detail&amp;h=LM2023052" TargetMode="External"/><Relationship Id="rId25" Type="http://schemas.openxmlformats.org/officeDocument/2006/relationships/hyperlink" Target="https://www.isvavai.cz/cep?s=jednoduche-vyhledavani&amp;ss=detail&amp;n=0&amp;h=GA23-04654S" TargetMode="External"/><Relationship Id="rId33" Type="http://schemas.openxmlformats.org/officeDocument/2006/relationships/hyperlink" Target="https://www.isvavai.cz/cep?s=jednoduche-vyhledavani&amp;ss=detail&amp;h=EH23_015%2F0008203" TargetMode="External"/><Relationship Id="rId38" Type="http://schemas.openxmlformats.org/officeDocument/2006/relationships/hyperlink" Target="https://www.isvavai.cz/cep?s=jednoduche-vyhledavani&amp;ss=detail&amp;h=EH23_015%2F0008196" TargetMode="External"/><Relationship Id="rId46" Type="http://schemas.openxmlformats.org/officeDocument/2006/relationships/hyperlink" Target="https://backup.isvavai.cz/cep?s=jednoduche-vyhledavani&amp;ss=detail&amp;h=EH24_030%2F0015041" TargetMode="External"/><Relationship Id="rId59" Type="http://schemas.openxmlformats.org/officeDocument/2006/relationships/hyperlink" Target="https://www.isvavai.cz/cea?s=programy&amp;ss=detail&amp;n=0&amp;h=EH" TargetMode="External"/><Relationship Id="rId67" Type="http://schemas.openxmlformats.org/officeDocument/2006/relationships/hyperlink" Target="https://www.isvavai.cz/cea?s=programy&amp;ss=detail&amp;n=0&amp;h=LM" TargetMode="External"/><Relationship Id="rId20" Type="http://schemas.openxmlformats.org/officeDocument/2006/relationships/hyperlink" Target="https://www.isvavai.cz/cep?s=jednoduche-vyhledavani&amp;ss=detail&amp;h=TN02000109" TargetMode="External"/><Relationship Id="rId41" Type="http://schemas.openxmlformats.org/officeDocument/2006/relationships/hyperlink" Target="https://www.isvavai.cz/cep?s=jednoduche-vyhledavani&amp;ss=detail&amp;n=0&amp;h=NW24-09-00244" TargetMode="External"/><Relationship Id="rId54" Type="http://schemas.openxmlformats.org/officeDocument/2006/relationships/hyperlink" Target="https://www.isvavai.cz/cea?s=programy&amp;ss=detail&amp;n=0&amp;h=TN" TargetMode="External"/><Relationship Id="rId62" Type="http://schemas.openxmlformats.org/officeDocument/2006/relationships/hyperlink" Target="https://www.isvavai.cz/cea?s=programy&amp;ss=detail&amp;n=0&amp;h=EH" TargetMode="External"/><Relationship Id="rId70" Type="http://schemas.openxmlformats.org/officeDocument/2006/relationships/hyperlink" Target="https://www.isvavai.cz/cea?s=programy&amp;ss=detail&amp;n=0&amp;h=NW" TargetMode="External"/><Relationship Id="rId75" Type="http://schemas.openxmlformats.org/officeDocument/2006/relationships/hyperlink" Target="https://www.isvavai.cz/cea?s=programy&amp;ss=detail&amp;n=0&amp;h=NU" TargetMode="External"/><Relationship Id="rId83" Type="http://schemas.openxmlformats.org/officeDocument/2006/relationships/hyperlink" Target="https://www.isvavai.cz/cea?s=programy&amp;ss=detail&amp;n=0&amp;h=NU" TargetMode="External"/><Relationship Id="rId88" Type="http://schemas.openxmlformats.org/officeDocument/2006/relationships/hyperlink" Target="https://www.isvavai.cz/cea?s=programy&amp;ss=detail&amp;n=0&amp;h=NW" TargetMode="External"/><Relationship Id="rId91" Type="http://schemas.openxmlformats.org/officeDocument/2006/relationships/hyperlink" Target="https://www.isvavai.cz/cea?s=programy&amp;ss=detail&amp;n=0&amp;h=LX" TargetMode="External"/><Relationship Id="rId96" Type="http://schemas.openxmlformats.org/officeDocument/2006/relationships/hyperlink" Target="https://www.isvavai.cz/cep?s=jednoduche-vyhledavani&amp;ss=detail&amp;n=0&amp;h=NW25J-09-00118" TargetMode="External"/><Relationship Id="rId1" Type="http://schemas.openxmlformats.org/officeDocument/2006/relationships/hyperlink" Target="https://www.isvavai.cz/cep?s=jednoduche-vyhledavani&amp;ss=detail&amp;h=NU21-03-00338" TargetMode="External"/><Relationship Id="rId6" Type="http://schemas.openxmlformats.org/officeDocument/2006/relationships/hyperlink" Target="https://www.isvavai.cz/cep?s=jednoduche-vyhledavani&amp;ss=detail&amp;h=NU21J-01-00017" TargetMode="External"/><Relationship Id="rId15" Type="http://schemas.openxmlformats.org/officeDocument/2006/relationships/hyperlink" Target="https://www.isvavai.cz/cep?s=jednoduche-vyhledavani&amp;ss=detail&amp;h=LM2023050" TargetMode="External"/><Relationship Id="rId23" Type="http://schemas.openxmlformats.org/officeDocument/2006/relationships/hyperlink" Target="https://www.isvavai.cz/cep?s=jednoduche-vyhledavani&amp;ss=detail&amp;h=NU23-09-00488" TargetMode="External"/><Relationship Id="rId28" Type="http://schemas.openxmlformats.org/officeDocument/2006/relationships/hyperlink" Target="https://www.isvavai.cz/cep?s=jednoduche-vyhledavani&amp;ss=detail&amp;h=FW10010005" TargetMode="External"/><Relationship Id="rId36" Type="http://schemas.openxmlformats.org/officeDocument/2006/relationships/hyperlink" Target="https://www.isvavai.cz/cep?s=jednoduche-vyhledavani&amp;ss=detail&amp;h=NW24-08-00073" TargetMode="External"/><Relationship Id="rId49" Type="http://schemas.openxmlformats.org/officeDocument/2006/relationships/hyperlink" Target="https://www.isvavai.cz/cea?s=programy&amp;ss=detail&amp;n=0&amp;h=GF" TargetMode="External"/><Relationship Id="rId57" Type="http://schemas.openxmlformats.org/officeDocument/2006/relationships/hyperlink" Target="https://www.isvavai.cz/cea?s=programy&amp;ss=detail&amp;n=0&amp;h=EH" TargetMode="External"/><Relationship Id="rId10" Type="http://schemas.openxmlformats.org/officeDocument/2006/relationships/hyperlink" Target="https://www.isvavai.cz/cep?s=jednoduche-vyhledavani&amp;ss=detail&amp;h=LX22NPO5107" TargetMode="External"/><Relationship Id="rId31" Type="http://schemas.openxmlformats.org/officeDocument/2006/relationships/hyperlink" Target="https://www.isvavai.cz/cep?s=jednoduche-vyhledavani&amp;ss=detail&amp;h=GF24-14579L" TargetMode="External"/><Relationship Id="rId44" Type="http://schemas.openxmlformats.org/officeDocument/2006/relationships/hyperlink" Target="https://www.isvavai.cz/cep?s=jednoduche-vyhledavani&amp;ss=detail&amp;h=NW25-03-00327" TargetMode="External"/><Relationship Id="rId52" Type="http://schemas.openxmlformats.org/officeDocument/2006/relationships/hyperlink" Target="https://www.isvavai.cz/cea?s=programy&amp;ss=detail&amp;n=0&amp;h=GA" TargetMode="External"/><Relationship Id="rId60" Type="http://schemas.openxmlformats.org/officeDocument/2006/relationships/hyperlink" Target="https://www.isvavai.cz/cea?s=programy&amp;ss=detail&amp;n=0&amp;h=EH" TargetMode="External"/><Relationship Id="rId65" Type="http://schemas.openxmlformats.org/officeDocument/2006/relationships/hyperlink" Target="https://www.isvavai.cz/cea?s=programy&amp;ss=detail&amp;n=0&amp;h=LM" TargetMode="External"/><Relationship Id="rId73" Type="http://schemas.openxmlformats.org/officeDocument/2006/relationships/hyperlink" Target="https://www.isvavai.cz/cea?s=programy&amp;ss=detail&amp;n=0&amp;h=NW" TargetMode="External"/><Relationship Id="rId78" Type="http://schemas.openxmlformats.org/officeDocument/2006/relationships/hyperlink" Target="https://www.isvavai.cz/cea?s=programy&amp;ss=detail&amp;n=0&amp;h=NU" TargetMode="External"/><Relationship Id="rId81" Type="http://schemas.openxmlformats.org/officeDocument/2006/relationships/hyperlink" Target="https://www.isvavai.cz/cea?s=programy&amp;ss=detail&amp;n=0&amp;h=NU" TargetMode="External"/><Relationship Id="rId86" Type="http://schemas.openxmlformats.org/officeDocument/2006/relationships/hyperlink" Target="https://www.isvavai.cz/cea?s=programy&amp;ss=detail&amp;n=0&amp;h=EH" TargetMode="External"/><Relationship Id="rId94" Type="http://schemas.openxmlformats.org/officeDocument/2006/relationships/hyperlink" Target="https://www.isvavai.cz/cea?s=programy&amp;ss=detail&amp;n=0&amp;h=FW" TargetMode="External"/><Relationship Id="rId4" Type="http://schemas.openxmlformats.org/officeDocument/2006/relationships/hyperlink" Target="https://www.isvavai.cz/cep?s=jednoduche-vyhledavani&amp;ss=detail&amp;h=NU21-06-00370" TargetMode="External"/><Relationship Id="rId9" Type="http://schemas.openxmlformats.org/officeDocument/2006/relationships/hyperlink" Target="https://www.isvavai.cz/cep?s=jednoduche-vyhledavani&amp;ss=detail&amp;n=0&amp;h=NU22-04-00024" TargetMode="External"/><Relationship Id="rId13" Type="http://schemas.openxmlformats.org/officeDocument/2006/relationships/hyperlink" Target="https://www.isvavai.cz/cep?s=jednoduche-vyhledavani&amp;ss=detail&amp;n=0&amp;h=LX22NPO5102" TargetMode="External"/><Relationship Id="rId18" Type="http://schemas.openxmlformats.org/officeDocument/2006/relationships/hyperlink" Target="https://www.isvavai.cz/cep?s=jednoduche-vyhledavani&amp;ss=detail&amp;h=LM2023053" TargetMode="External"/><Relationship Id="rId39" Type="http://schemas.openxmlformats.org/officeDocument/2006/relationships/hyperlink" Target="https://www.isvavai.cz/cep?s=jednoduche-vyhledavani&amp;ss=detail&amp;n=0&amp;h=NW24-03-00024" TargetMode="External"/><Relationship Id="rId34" Type="http://schemas.openxmlformats.org/officeDocument/2006/relationships/hyperlink" Target="https://www.isvavai.cz/cep?s=jednoduche-vyhledavani&amp;ss=detail&amp;h=EH23_015%2F0008205" TargetMode="External"/><Relationship Id="rId50" Type="http://schemas.openxmlformats.org/officeDocument/2006/relationships/hyperlink" Target="https://www.isvavai.cz/cep?s=jednoduche-vyhledavani&amp;ss=detail&amp;n=0&amp;h=GF21-45449L" TargetMode="External"/><Relationship Id="rId55" Type="http://schemas.openxmlformats.org/officeDocument/2006/relationships/hyperlink" Target="https://www.isvavai.cz/cea?s=programy&amp;ss=detail&amp;n=0&amp;h=TN" TargetMode="External"/><Relationship Id="rId76" Type="http://schemas.openxmlformats.org/officeDocument/2006/relationships/hyperlink" Target="https://www.isvavai.cz/cea?s=programy&amp;ss=detail&amp;n=0&amp;h=NU" TargetMode="External"/><Relationship Id="rId97" Type="http://schemas.openxmlformats.org/officeDocument/2006/relationships/printerSettings" Target="../printerSettings/printerSettings4.bin"/><Relationship Id="rId7" Type="http://schemas.openxmlformats.org/officeDocument/2006/relationships/hyperlink" Target="https://www.isvavai.cz/cep?s=jednoduche-vyhledavani&amp;ss=detail&amp;h=NU21J-03-00062" TargetMode="External"/><Relationship Id="rId71" Type="http://schemas.openxmlformats.org/officeDocument/2006/relationships/hyperlink" Target="https://www.isvavai.cz/cea?s=programy&amp;ss=detail&amp;n=0&amp;h=NW" TargetMode="External"/><Relationship Id="rId92" Type="http://schemas.openxmlformats.org/officeDocument/2006/relationships/hyperlink" Target="https://www.isvavai.cz/cea?s=programy&amp;ss=detail&amp;n=0&amp;h=LU" TargetMode="External"/><Relationship Id="rId2" Type="http://schemas.openxmlformats.org/officeDocument/2006/relationships/hyperlink" Target="https://www.isvavai.cz/cep?s=jednoduche-vyhledavani&amp;ss=detail&amp;h=NU21-03-00421" TargetMode="External"/><Relationship Id="rId29" Type="http://schemas.openxmlformats.org/officeDocument/2006/relationships/hyperlink" Target="https://www.isvavai.cz/cep?s=jednoduche-vyhledavani&amp;ss=detail&amp;h=LUAUS23262" TargetMode="External"/><Relationship Id="rId24" Type="http://schemas.openxmlformats.org/officeDocument/2006/relationships/hyperlink" Target="https://www.isvavai.cz/cep?s=jednoduche-vyhledavani&amp;ss=detail&amp;n=0&amp;h=GA23-05645S" TargetMode="External"/><Relationship Id="rId40" Type="http://schemas.openxmlformats.org/officeDocument/2006/relationships/hyperlink" Target="https://www.isvavai.cz/cep?s=jednoduche-vyhledavani&amp;ss=detail&amp;n=0&amp;h=NW24-03-00062" TargetMode="External"/><Relationship Id="rId45" Type="http://schemas.openxmlformats.org/officeDocument/2006/relationships/hyperlink" Target="https://www.isvavai.cz/cep?s=jednoduche-vyhledavani&amp;ss=detail&amp;n=0&amp;h=EH23_021%2F0008829" TargetMode="External"/><Relationship Id="rId66" Type="http://schemas.openxmlformats.org/officeDocument/2006/relationships/hyperlink" Target="https://www.isvavai.cz/cea?s=programy&amp;ss=detail&amp;n=0&amp;h=LM" TargetMode="External"/><Relationship Id="rId87" Type="http://schemas.openxmlformats.org/officeDocument/2006/relationships/hyperlink" Target="https://www.isvavai.cz/cea?s=programy&amp;ss=detail&amp;n=0&amp;h=EH" TargetMode="External"/><Relationship Id="rId61" Type="http://schemas.openxmlformats.org/officeDocument/2006/relationships/hyperlink" Target="https://www.isvavai.cz/cea?s=programy&amp;ss=detail&amp;n=0&amp;h=EH" TargetMode="External"/><Relationship Id="rId82" Type="http://schemas.openxmlformats.org/officeDocument/2006/relationships/hyperlink" Target="https://www.isvavai.cz/cea?s=programy&amp;ss=detail&amp;n=0&amp;h=NU" TargetMode="External"/><Relationship Id="rId19" Type="http://schemas.openxmlformats.org/officeDocument/2006/relationships/hyperlink" Target="https://www.isvavai.cz/cep?s=jednoduche-vyhledavani&amp;ss=detail&amp;h=LM2023055" TargetMode="External"/><Relationship Id="rId14" Type="http://schemas.openxmlformats.org/officeDocument/2006/relationships/hyperlink" Target="https://www.isvavai.cz/cep?s=jednoduche-vyhledavani&amp;ss=detail&amp;h=LM2023033" TargetMode="External"/><Relationship Id="rId30" Type="http://schemas.openxmlformats.org/officeDocument/2006/relationships/hyperlink" Target="https://www.isvavai.cz/cep?s=jednoduche-vyhledavani&amp;ss=detail&amp;h=FW08010029" TargetMode="External"/><Relationship Id="rId35" Type="http://schemas.openxmlformats.org/officeDocument/2006/relationships/hyperlink" Target="https://www.isvavai.cz/cep?s=jednoduche-vyhledavani&amp;ss=detail&amp;h=GA24-11730S" TargetMode="External"/><Relationship Id="rId56" Type="http://schemas.openxmlformats.org/officeDocument/2006/relationships/hyperlink" Target="https://www.isvavai.cz/cea?s=programy&amp;ss=detail&amp;n=0&amp;h=FW" TargetMode="External"/><Relationship Id="rId77" Type="http://schemas.openxmlformats.org/officeDocument/2006/relationships/hyperlink" Target="https://www.isvavai.cz/cea?s=programy&amp;ss=detail&amp;n=0&amp;h=NU" TargetMode="External"/><Relationship Id="rId8" Type="http://schemas.openxmlformats.org/officeDocument/2006/relationships/hyperlink" Target="https://www.isvavai.cz/cep?s=jednoduche-vyhledavani&amp;ss=detail&amp;n=0&amp;h=FW03010472" TargetMode="External"/><Relationship Id="rId51" Type="http://schemas.openxmlformats.org/officeDocument/2006/relationships/hyperlink" Target="https://www.isvavai.cz/cea?s=programy&amp;ss=detail&amp;n=0&amp;h=GA" TargetMode="External"/><Relationship Id="rId72" Type="http://schemas.openxmlformats.org/officeDocument/2006/relationships/hyperlink" Target="https://www.isvavai.cz/cea?s=programy&amp;ss=detail&amp;n=0&amp;h=NW" TargetMode="External"/><Relationship Id="rId93" Type="http://schemas.openxmlformats.org/officeDocument/2006/relationships/hyperlink" Target="https://www.isvavai.cz/cea?s=programy&amp;ss=detail&amp;n=0&amp;h=FW" TargetMode="External"/><Relationship Id="rId98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svavai.cz/cep?s=jednoduche-vyhledavani&amp;ss=detail&amp;n=2&amp;h=TQ01000365" TargetMode="External"/><Relationship Id="rId18" Type="http://schemas.openxmlformats.org/officeDocument/2006/relationships/hyperlink" Target="https://www.isvavai.cz/cep?s=jednoduche-vyhledavani&amp;ss=detail&amp;h=GA25-16383S" TargetMode="External"/><Relationship Id="rId26" Type="http://schemas.openxmlformats.org/officeDocument/2006/relationships/hyperlink" Target="https://www.isvavai.cz/cea?s=programy&amp;ss=detail&amp;n=0&amp;h=GA" TargetMode="External"/><Relationship Id="rId39" Type="http://schemas.openxmlformats.org/officeDocument/2006/relationships/hyperlink" Target="https://www.isvavai.cz/cea?s=programy&amp;ss=detail&amp;n=0&amp;h=EH" TargetMode="External"/><Relationship Id="rId21" Type="http://schemas.openxmlformats.org/officeDocument/2006/relationships/hyperlink" Target="https://www.isvavai.cz/cep?s=jednoduche-vyhledavani&amp;ss=detail&amp;h=GM25-16410M" TargetMode="External"/><Relationship Id="rId34" Type="http://schemas.openxmlformats.org/officeDocument/2006/relationships/hyperlink" Target="https://www.isvavai.cz/cea?s=programy&amp;ss=detail&amp;n=0&amp;h=DH" TargetMode="External"/><Relationship Id="rId42" Type="http://schemas.openxmlformats.org/officeDocument/2006/relationships/hyperlink" Target="https://www.isvavai.cz/cea?s=programy&amp;ss=detail&amp;n=0&amp;h=GX" TargetMode="External"/><Relationship Id="rId47" Type="http://schemas.openxmlformats.org/officeDocument/2006/relationships/hyperlink" Target="https://www.isvavai.cz/cea?s=programy&amp;ss=detail&amp;n=0&amp;h=TQ" TargetMode="External"/><Relationship Id="rId50" Type="http://schemas.openxmlformats.org/officeDocument/2006/relationships/hyperlink" Target="https://www.isvavai.cz/cea?s=programy&amp;ss=detail&amp;n=0&amp;h=OZ" TargetMode="External"/><Relationship Id="rId7" Type="http://schemas.openxmlformats.org/officeDocument/2006/relationships/hyperlink" Target="https://www.isvavai.cz/cep?s=jednoduche-vyhledavani&amp;ss=detail&amp;h=GA23-06062S" TargetMode="External"/><Relationship Id="rId2" Type="http://schemas.openxmlformats.org/officeDocument/2006/relationships/hyperlink" Target="https://www.isvavai.cz/cep?s=jednoduche-vyhledavani&amp;ss=detail&amp;h=DH23P03OVV018" TargetMode="External"/><Relationship Id="rId16" Type="http://schemas.openxmlformats.org/officeDocument/2006/relationships/hyperlink" Target="https://www.isvavai.cz/cep?s=jednoduche-vyhledavani&amp;ss=detail&amp;h=GA24-12559S" TargetMode="External"/><Relationship Id="rId29" Type="http://schemas.openxmlformats.org/officeDocument/2006/relationships/hyperlink" Target="https://www.isvavai.cz/cea?s=programy&amp;ss=detail&amp;n=0&amp;h=GA" TargetMode="External"/><Relationship Id="rId11" Type="http://schemas.openxmlformats.org/officeDocument/2006/relationships/hyperlink" Target="https://www.isvavai.cz/cep?s=jednoduche-vyhledavani&amp;ss=detail&amp;n=2&amp;h=TQ01000067" TargetMode="External"/><Relationship Id="rId24" Type="http://schemas.openxmlformats.org/officeDocument/2006/relationships/hyperlink" Target="https://www.isvavai.cz/cep?s=jednoduche-vyhledavani&amp;ss=detail&amp;h=OZ01020034" TargetMode="External"/><Relationship Id="rId32" Type="http://schemas.openxmlformats.org/officeDocument/2006/relationships/hyperlink" Target="https://www.isvavai.cz/cea?s=programy&amp;ss=detail&amp;n=0&amp;h=GA" TargetMode="External"/><Relationship Id="rId37" Type="http://schemas.openxmlformats.org/officeDocument/2006/relationships/hyperlink" Target="https://www.isvavai.cz/cea?s=programy&amp;ss=detail&amp;n=0&amp;h=DH" TargetMode="External"/><Relationship Id="rId40" Type="http://schemas.openxmlformats.org/officeDocument/2006/relationships/hyperlink" Target="https://www.isvavai.cz/cea?s=programy&amp;ss=detail&amp;n=0&amp;h=EH" TargetMode="External"/><Relationship Id="rId45" Type="http://schemas.openxmlformats.org/officeDocument/2006/relationships/hyperlink" Target="https://www.isvavai.cz/cea?s=programy&amp;ss=detail&amp;n=0&amp;h=TQ" TargetMode="External"/><Relationship Id="rId5" Type="http://schemas.openxmlformats.org/officeDocument/2006/relationships/hyperlink" Target="https://www.isvavai.cz/cep?s=jednoduche-vyhledavani&amp;ss=detail&amp;h=DH23P03OVV019" TargetMode="External"/><Relationship Id="rId15" Type="http://schemas.openxmlformats.org/officeDocument/2006/relationships/hyperlink" Target="https://www.isvavai.cz/cep?s=jednoduche-vyhledavani&amp;ss=detail&amp;h=GA24-11271S" TargetMode="External"/><Relationship Id="rId23" Type="http://schemas.openxmlformats.org/officeDocument/2006/relationships/hyperlink" Target="https://www.isvavai.cz/cep?s=jednoduche-vyhledavani&amp;ss=detail&amp;h=EH23_021%2F0008382" TargetMode="External"/><Relationship Id="rId28" Type="http://schemas.openxmlformats.org/officeDocument/2006/relationships/hyperlink" Target="https://www.isvavai.cz/cea?s=programy&amp;ss=detail&amp;n=0&amp;h=GA" TargetMode="External"/><Relationship Id="rId36" Type="http://schemas.openxmlformats.org/officeDocument/2006/relationships/hyperlink" Target="https://www.isvavai.cz/cea?s=programy&amp;ss=detail&amp;n=0&amp;h=DH" TargetMode="External"/><Relationship Id="rId49" Type="http://schemas.openxmlformats.org/officeDocument/2006/relationships/hyperlink" Target="https://www.isvavai.cz/cea?s=programy&amp;ss=detail&amp;n=0&amp;h=OZ" TargetMode="External"/><Relationship Id="rId10" Type="http://schemas.openxmlformats.org/officeDocument/2006/relationships/hyperlink" Target="https://www.isvavai.cz/cep?s=jednoduche-vyhledavani&amp;ss=detail&amp;n=2&amp;h=VJ03030007" TargetMode="External"/><Relationship Id="rId19" Type="http://schemas.openxmlformats.org/officeDocument/2006/relationships/hyperlink" Target="https://www.isvavai.cz/cep?s=jednoduche-vyhledavani&amp;ss=detail&amp;h=GA25-17644S" TargetMode="External"/><Relationship Id="rId31" Type="http://schemas.openxmlformats.org/officeDocument/2006/relationships/hyperlink" Target="https://www.isvavai.cz/cea?s=programy&amp;ss=detail&amp;n=0&amp;h=GA" TargetMode="External"/><Relationship Id="rId44" Type="http://schemas.openxmlformats.org/officeDocument/2006/relationships/hyperlink" Target="https://www.isvavai.cz/cea?s=programy&amp;ss=detail&amp;n=0&amp;h=GF" TargetMode="External"/><Relationship Id="rId52" Type="http://schemas.openxmlformats.org/officeDocument/2006/relationships/table" Target="../tables/table5.xml"/><Relationship Id="rId4" Type="http://schemas.openxmlformats.org/officeDocument/2006/relationships/hyperlink" Target="https://www.isvavai.cz/cep?s=jednoduche-vyhledavani&amp;ss=detail&amp;h=DH23P03OVV071" TargetMode="External"/><Relationship Id="rId9" Type="http://schemas.openxmlformats.org/officeDocument/2006/relationships/hyperlink" Target="https://www.isvavai.cz/cep?s=jednoduche-vyhledavani&amp;ss=detail&amp;h=GF23-07284K" TargetMode="External"/><Relationship Id="rId14" Type="http://schemas.openxmlformats.org/officeDocument/2006/relationships/hyperlink" Target="https://www.isvavai.cz/cep?s=jednoduche-vyhledavani&amp;ss=detail&amp;n=0&amp;h=GX20-08389X" TargetMode="External"/><Relationship Id="rId22" Type="http://schemas.openxmlformats.org/officeDocument/2006/relationships/hyperlink" Target="https://www.isvavai.cz/cep?s=jednoduche-vyhledavani&amp;ss=detail&amp;h=EH23_025%2F0008719" TargetMode="External"/><Relationship Id="rId27" Type="http://schemas.openxmlformats.org/officeDocument/2006/relationships/hyperlink" Target="https://www.isvavai.cz/cea?s=programy&amp;ss=detail&amp;n=0&amp;h=GA" TargetMode="External"/><Relationship Id="rId30" Type="http://schemas.openxmlformats.org/officeDocument/2006/relationships/hyperlink" Target="https://www.isvavai.cz/cea?s=programy&amp;ss=detail&amp;n=0&amp;h=GA" TargetMode="External"/><Relationship Id="rId35" Type="http://schemas.openxmlformats.org/officeDocument/2006/relationships/hyperlink" Target="https://www.isvavai.cz/cea?s=programy&amp;ss=detail&amp;n=0&amp;h=DH" TargetMode="External"/><Relationship Id="rId43" Type="http://schemas.openxmlformats.org/officeDocument/2006/relationships/hyperlink" Target="https://www.isvavai.cz/cea?s=programy&amp;ss=detail&amp;n=0&amp;h=VJ" TargetMode="External"/><Relationship Id="rId48" Type="http://schemas.openxmlformats.org/officeDocument/2006/relationships/hyperlink" Target="https://www.isvavai.cz/cep?s=jednoduche-vyhledavani&amp;ss=detail&amp;h=GM25-16410M" TargetMode="External"/><Relationship Id="rId8" Type="http://schemas.openxmlformats.org/officeDocument/2006/relationships/hyperlink" Target="https://www.isvavai.cz/cep?s=jednoduche-vyhledavani&amp;ss=detail&amp;n=0&amp;h=GA23-06406S" TargetMode="External"/><Relationship Id="rId51" Type="http://schemas.openxmlformats.org/officeDocument/2006/relationships/printerSettings" Target="../printerSettings/printerSettings5.bin"/><Relationship Id="rId3" Type="http://schemas.openxmlformats.org/officeDocument/2006/relationships/hyperlink" Target="https://www.isvavai.cz/cep?s=jednoduche-vyhledavani&amp;ss=detail&amp;h=DH23P03OVV015" TargetMode="External"/><Relationship Id="rId12" Type="http://schemas.openxmlformats.org/officeDocument/2006/relationships/hyperlink" Target="https://www.isvavai.cz/cep?s=jednoduche-vyhledavani&amp;ss=detail&amp;n=2&amp;h=TQ01000518" TargetMode="External"/><Relationship Id="rId17" Type="http://schemas.openxmlformats.org/officeDocument/2006/relationships/hyperlink" Target="https://www.isvavai.cz/cep?s=jednoduche-vyhledavani&amp;ss=detail&amp;h=GA24-12985S" TargetMode="External"/><Relationship Id="rId25" Type="http://schemas.openxmlformats.org/officeDocument/2006/relationships/hyperlink" Target="https://backup.isvavai.cz/cep?s=jednoduche-vyhledavani&amp;ss=detail&amp;h=OZ01020046" TargetMode="External"/><Relationship Id="rId33" Type="http://schemas.openxmlformats.org/officeDocument/2006/relationships/hyperlink" Target="https://www.isvavai.cz/cea?s=programy&amp;ss=detail&amp;n=0&amp;h=GA" TargetMode="External"/><Relationship Id="rId38" Type="http://schemas.openxmlformats.org/officeDocument/2006/relationships/hyperlink" Target="https://www.isvavai.cz/cea?s=programy&amp;ss=detail&amp;n=0&amp;h=DH" TargetMode="External"/><Relationship Id="rId46" Type="http://schemas.openxmlformats.org/officeDocument/2006/relationships/hyperlink" Target="https://www.isvavai.cz/cea?s=programy&amp;ss=detail&amp;n=0&amp;h=TQ" TargetMode="External"/><Relationship Id="rId20" Type="http://schemas.openxmlformats.org/officeDocument/2006/relationships/hyperlink" Target="https://www.isvavai.cz/cep?s=jednoduche-vyhledavani&amp;ss=detail&amp;h=GA25-17902S" TargetMode="External"/><Relationship Id="rId41" Type="http://schemas.openxmlformats.org/officeDocument/2006/relationships/hyperlink" Target="https://www.isvavai.cz/cea?s=programy&amp;ss=detail&amp;n=0&amp;h=EH" TargetMode="External"/><Relationship Id="rId1" Type="http://schemas.openxmlformats.org/officeDocument/2006/relationships/hyperlink" Target="https://www.isvavai.cz/cep?s=jednoduche-vyhledavani&amp;ss=detail&amp;h=DH23P03OVV029" TargetMode="External"/><Relationship Id="rId6" Type="http://schemas.openxmlformats.org/officeDocument/2006/relationships/hyperlink" Target="https://www.isvavai.cz/cep?s=jednoduche-vyhledavani&amp;ss=detail&amp;h=EH22_010%2F000259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vavai.cz/cea?s=programy&amp;ss=detail&amp;n=0&amp;h=GA" TargetMode="External"/><Relationship Id="rId2" Type="http://schemas.openxmlformats.org/officeDocument/2006/relationships/hyperlink" Target="https://www.isvavai.cz/cep?s=jednoduche-vyhledavani&amp;ss=detail&amp;n=0&amp;h=GA23-05494S" TargetMode="External"/><Relationship Id="rId1" Type="http://schemas.openxmlformats.org/officeDocument/2006/relationships/hyperlink" Target="https://www.isvavai.cz/cep?s=jednoduche-vyhledavani&amp;ss=detail&amp;h=GA22-24782S" TargetMode="External"/><Relationship Id="rId6" Type="http://schemas.openxmlformats.org/officeDocument/2006/relationships/table" Target="../tables/table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isvavai.cz/cea?s=programy&amp;ss=detail&amp;n=0&amp;h=GA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vavai.cz/cep?s=jednoduche-vyhledavani&amp;ss=detail&amp;h=GA25-18101S" TargetMode="External"/><Relationship Id="rId3" Type="http://schemas.openxmlformats.org/officeDocument/2006/relationships/hyperlink" Target="https://www.isvavai.cz/cea?s=programy&amp;ss=detail&amp;n=0&amp;h=DH" TargetMode="External"/><Relationship Id="rId7" Type="http://schemas.openxmlformats.org/officeDocument/2006/relationships/hyperlink" Target="https://www.isvavai.cz/cep?s=jednoduche-vyhledavani&amp;ss=detail&amp;h=EH23_025%2F0008686" TargetMode="External"/><Relationship Id="rId2" Type="http://schemas.openxmlformats.org/officeDocument/2006/relationships/hyperlink" Target="https://www.isvavai.cz/cea?s=programy&amp;ss=detail&amp;n=0&amp;h=DH" TargetMode="External"/><Relationship Id="rId1" Type="http://schemas.openxmlformats.org/officeDocument/2006/relationships/hyperlink" Target="https://www.isvavai.cz/cea?s=programy&amp;ss=detail&amp;n=0&amp;h=GX" TargetMode="External"/><Relationship Id="rId6" Type="http://schemas.openxmlformats.org/officeDocument/2006/relationships/hyperlink" Target="https://www.isvavai.cz/cep?s=jednoduche-vyhledavani&amp;ss=detail&amp;h=EH22_008%2F0004583" TargetMode="External"/><Relationship Id="rId5" Type="http://schemas.openxmlformats.org/officeDocument/2006/relationships/hyperlink" Target="https://www.isvavai.cz/cep?s=jednoduche-vyhledavani&amp;ss=detail&amp;n=0&amp;h=GX21-15728X" TargetMode="External"/><Relationship Id="rId10" Type="http://schemas.openxmlformats.org/officeDocument/2006/relationships/table" Target="../tables/table7.xml"/><Relationship Id="rId4" Type="http://schemas.openxmlformats.org/officeDocument/2006/relationships/hyperlink" Target="https://www.isvavai.cz/cea?s=programy&amp;ss=detail&amp;n=0&amp;h=GA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vavai.cz/cea?s=programy&amp;ss=detail&amp;n=0&amp;h=DH" TargetMode="External"/><Relationship Id="rId3" Type="http://schemas.openxmlformats.org/officeDocument/2006/relationships/hyperlink" Target="https://www.isvavai.cz/cep?s=jednoduche-vyhledavani&amp;ss=detail&amp;n=0&amp;h=EH23_025%2F0008713" TargetMode="External"/><Relationship Id="rId7" Type="http://schemas.openxmlformats.org/officeDocument/2006/relationships/hyperlink" Target="https://www.isvavai.cz/cea?s=programy&amp;ss=detail&amp;n=0&amp;h=TQ" TargetMode="External"/><Relationship Id="rId12" Type="http://schemas.openxmlformats.org/officeDocument/2006/relationships/table" Target="../tables/table8.xml"/><Relationship Id="rId2" Type="http://schemas.openxmlformats.org/officeDocument/2006/relationships/hyperlink" Target="https://www.isvavai.cz/cep?s=jednoduche-vyhledavani&amp;ss=detail&amp;n=2&amp;h=TQ01000315" TargetMode="External"/><Relationship Id="rId1" Type="http://schemas.openxmlformats.org/officeDocument/2006/relationships/hyperlink" Target="https://www.isvavai.cz/cep?s=jednoduche-vyhledavani&amp;ss=detail&amp;h=DH23P03OVV069" TargetMode="External"/><Relationship Id="rId6" Type="http://schemas.openxmlformats.org/officeDocument/2006/relationships/hyperlink" Target="https://www.isvavai.cz/cea?s=programy&amp;ss=detail&amp;n=0&amp;h=TQ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s://www.isvavai.cz/cea?s=programy&amp;ss=detail&amp;n=0&amp;h=TQ" TargetMode="External"/><Relationship Id="rId10" Type="http://schemas.openxmlformats.org/officeDocument/2006/relationships/hyperlink" Target="https://www.isvavai.cz/cep?s=jednoduche-vyhledavani&amp;ss=detail&amp;n=0&amp;h=TQ23000273" TargetMode="External"/><Relationship Id="rId4" Type="http://schemas.openxmlformats.org/officeDocument/2006/relationships/hyperlink" Target="https://www.isvavai.cz/cep?s=jednoduche-vyhledavani&amp;ss=detail&amp;h=TQ23000059" TargetMode="External"/><Relationship Id="rId9" Type="http://schemas.openxmlformats.org/officeDocument/2006/relationships/hyperlink" Target="https://www.isvavai.cz/cea?s=programy&amp;ss=detail&amp;n=0&amp;h=EH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vavai.cz/cea?s=programy&amp;ss=detail&amp;n=0&amp;h=NU" TargetMode="External"/><Relationship Id="rId2" Type="http://schemas.openxmlformats.org/officeDocument/2006/relationships/hyperlink" Target="https://www.isvavai.cz/cep?s=jednoduche-vyhledavani&amp;ss=detail&amp;n=2&amp;h=TQ01000289" TargetMode="External"/><Relationship Id="rId1" Type="http://schemas.openxmlformats.org/officeDocument/2006/relationships/hyperlink" Target="https://www.isvavai.cz/cep?s=jednoduche-vyhledavani&amp;ss=detail&amp;n=0&amp;h=NU22-09-00021" TargetMode="External"/><Relationship Id="rId6" Type="http://schemas.openxmlformats.org/officeDocument/2006/relationships/table" Target="../tables/table9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isvavai.cz/cea?s=programy&amp;ss=detail&amp;n=0&amp;h=T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6201-5995-41CF-81A7-5F6887ED3B6F}">
  <dimension ref="D4:P113"/>
  <sheetViews>
    <sheetView showGridLines="0" topLeftCell="A99" zoomScale="50" zoomScaleNormal="50" workbookViewId="0">
      <selection activeCell="H118" sqref="H118"/>
    </sheetView>
  </sheetViews>
  <sheetFormatPr baseColWidth="10" defaultColWidth="8.83203125" defaultRowHeight="14"/>
  <cols>
    <col min="1" max="1" width="6.6640625" customWidth="1"/>
    <col min="2" max="2" width="3.83203125" customWidth="1"/>
    <col min="3" max="3" width="11.1640625" customWidth="1"/>
    <col min="4" max="4" width="10.6640625" style="37" customWidth="1"/>
    <col min="5" max="5" width="20.6640625" style="30" customWidth="1"/>
    <col min="6" max="6" width="17" style="52" customWidth="1"/>
    <col min="7" max="7" width="79.5" style="39" customWidth="1"/>
    <col min="8" max="8" width="52" style="37" customWidth="1"/>
    <col min="9" max="9" width="20.6640625" style="38" customWidth="1"/>
    <col min="10" max="10" width="20.6640625" style="37" customWidth="1"/>
    <col min="11" max="12" width="20.6640625" style="46" customWidth="1"/>
    <col min="13" max="13" width="20.6640625" style="37" customWidth="1"/>
    <col min="15" max="15" width="0" hidden="1" customWidth="1"/>
  </cols>
  <sheetData>
    <row r="4" spans="4:16" ht="50" customHeight="1">
      <c r="D4" s="103" t="s">
        <v>679</v>
      </c>
      <c r="E4" s="103"/>
      <c r="F4" s="105"/>
      <c r="G4" s="103"/>
      <c r="H4" s="103"/>
      <c r="I4" s="103"/>
      <c r="J4" s="103"/>
      <c r="K4" s="103"/>
      <c r="L4" s="103"/>
      <c r="M4" s="103"/>
    </row>
    <row r="5" spans="4:16" ht="50" customHeight="1">
      <c r="D5" s="103" t="s">
        <v>680</v>
      </c>
      <c r="E5" s="103"/>
      <c r="F5" s="105"/>
      <c r="G5" s="103"/>
      <c r="H5" s="103"/>
      <c r="I5" s="103"/>
      <c r="J5" s="103"/>
      <c r="K5" s="103"/>
      <c r="L5" s="103"/>
      <c r="M5" s="103"/>
    </row>
    <row r="6" spans="4:16" s="10" customFormat="1" ht="50" customHeight="1">
      <c r="D6" s="90" t="s">
        <v>677</v>
      </c>
      <c r="E6" s="90" t="s">
        <v>849</v>
      </c>
      <c r="F6" s="90" t="s">
        <v>817</v>
      </c>
      <c r="G6" s="91" t="s">
        <v>848</v>
      </c>
      <c r="H6" s="91" t="s">
        <v>844</v>
      </c>
      <c r="I6" s="91" t="s">
        <v>845</v>
      </c>
      <c r="J6" s="90" t="s">
        <v>1</v>
      </c>
      <c r="K6" s="92" t="s">
        <v>846</v>
      </c>
      <c r="L6" s="92" t="s">
        <v>847</v>
      </c>
      <c r="M6" s="90" t="s">
        <v>63</v>
      </c>
    </row>
    <row r="7" spans="4:16" ht="42.5" customHeight="1">
      <c r="D7" s="5" t="s">
        <v>686</v>
      </c>
      <c r="E7" s="21" t="s">
        <v>408</v>
      </c>
      <c r="F7" s="50" t="s">
        <v>818</v>
      </c>
      <c r="G7" s="22" t="s">
        <v>407</v>
      </c>
      <c r="H7" s="22" t="s">
        <v>358</v>
      </c>
      <c r="I7" s="10" t="s">
        <v>399</v>
      </c>
      <c r="J7" s="10" t="s">
        <v>5</v>
      </c>
      <c r="K7" s="47">
        <v>3128</v>
      </c>
      <c r="L7" s="47">
        <v>3128</v>
      </c>
      <c r="M7" s="5"/>
      <c r="O7" s="98">
        <f>Tabulka2[[#This Row],[FINANCE ÚČASTNÍKŮ PROJEKTU Výše podpory z národních zdrojů ]]+1</f>
        <v>3129</v>
      </c>
      <c r="P7" s="98"/>
    </row>
    <row r="8" spans="4:16" ht="42.5" customHeight="1">
      <c r="D8" s="5" t="s">
        <v>840</v>
      </c>
      <c r="E8" s="21" t="s">
        <v>428</v>
      </c>
      <c r="F8" s="50" t="s">
        <v>819</v>
      </c>
      <c r="G8" s="22" t="s">
        <v>427</v>
      </c>
      <c r="H8" s="22" t="s">
        <v>429</v>
      </c>
      <c r="I8" s="10" t="s">
        <v>399</v>
      </c>
      <c r="J8" s="10" t="s">
        <v>5</v>
      </c>
      <c r="K8" s="20">
        <v>1232</v>
      </c>
      <c r="L8" s="20">
        <v>1232</v>
      </c>
      <c r="M8" s="5"/>
      <c r="O8" s="98">
        <f>Tabulka2[[#This Row],[FINANCE ÚČASTNÍKŮ PROJEKTU Výše podpory z národních zdrojů ]]+1</f>
        <v>1233</v>
      </c>
      <c r="P8" s="98"/>
    </row>
    <row r="9" spans="4:16" ht="42.5" customHeight="1">
      <c r="D9" s="5" t="s">
        <v>688</v>
      </c>
      <c r="E9" s="21" t="s">
        <v>446</v>
      </c>
      <c r="F9" s="50" t="s">
        <v>818</v>
      </c>
      <c r="G9" s="22" t="s">
        <v>445</v>
      </c>
      <c r="H9" s="5" t="s">
        <v>283</v>
      </c>
      <c r="I9" s="10" t="s">
        <v>399</v>
      </c>
      <c r="J9" s="10" t="s">
        <v>5</v>
      </c>
      <c r="K9" s="20">
        <v>2862</v>
      </c>
      <c r="L9" s="20">
        <v>2862</v>
      </c>
      <c r="M9" s="5"/>
      <c r="O9" s="98">
        <f>Tabulka2[[#This Row],[FINANCE ÚČASTNÍKŮ PROJEKTU Výše podpory z národních zdrojů ]]+1</f>
        <v>2863</v>
      </c>
      <c r="P9" s="98"/>
    </row>
    <row r="10" spans="4:16" ht="42.5" customHeight="1">
      <c r="D10" s="5" t="s">
        <v>689</v>
      </c>
      <c r="E10" s="21" t="s">
        <v>451</v>
      </c>
      <c r="F10" s="50" t="s">
        <v>818</v>
      </c>
      <c r="G10" s="22" t="s">
        <v>450</v>
      </c>
      <c r="H10" s="5" t="s">
        <v>452</v>
      </c>
      <c r="I10" s="10" t="s">
        <v>399</v>
      </c>
      <c r="J10" s="10" t="s">
        <v>5</v>
      </c>
      <c r="K10" s="20">
        <v>4506</v>
      </c>
      <c r="L10" s="20">
        <v>1784</v>
      </c>
      <c r="M10" s="5"/>
      <c r="O10" s="98">
        <f>Tabulka2[[#This Row],[FINANCE ÚČASTNÍKŮ PROJEKTU Výše podpory z národních zdrojů ]]+1</f>
        <v>1785</v>
      </c>
      <c r="P10" s="98"/>
    </row>
    <row r="11" spans="4:16" ht="42.5" customHeight="1">
      <c r="D11" s="5" t="s">
        <v>690</v>
      </c>
      <c r="E11" s="21" t="s">
        <v>448</v>
      </c>
      <c r="F11" s="50" t="s">
        <v>818</v>
      </c>
      <c r="G11" s="22" t="s">
        <v>447</v>
      </c>
      <c r="H11" s="5" t="s">
        <v>449</v>
      </c>
      <c r="I11" s="10" t="s">
        <v>399</v>
      </c>
      <c r="J11" s="10" t="s">
        <v>5</v>
      </c>
      <c r="K11" s="20">
        <v>1278</v>
      </c>
      <c r="L11" s="20">
        <v>1092</v>
      </c>
      <c r="M11" s="5"/>
      <c r="O11" s="98">
        <f>Tabulka2[[#This Row],[FINANCE ÚČASTNÍKŮ PROJEKTU Výše podpory z národních zdrojů ]]+1</f>
        <v>1093</v>
      </c>
      <c r="P11" s="98"/>
    </row>
    <row r="12" spans="4:16" ht="42.5" customHeight="1">
      <c r="D12" s="5" t="s">
        <v>691</v>
      </c>
      <c r="E12" s="21" t="s">
        <v>356</v>
      </c>
      <c r="F12" s="50" t="s">
        <v>818</v>
      </c>
      <c r="G12" s="22" t="s">
        <v>453</v>
      </c>
      <c r="H12" s="22" t="s">
        <v>357</v>
      </c>
      <c r="I12" s="10" t="s">
        <v>399</v>
      </c>
      <c r="J12" s="10" t="s">
        <v>5</v>
      </c>
      <c r="K12" s="20">
        <v>1278</v>
      </c>
      <c r="L12" s="20">
        <v>1092</v>
      </c>
      <c r="M12" s="5"/>
      <c r="O12" s="98">
        <f>Tabulka2[[#This Row],[FINANCE ÚČASTNÍKŮ PROJEKTU Výše podpory z národních zdrojů ]]+1</f>
        <v>1093</v>
      </c>
      <c r="P12" s="98"/>
    </row>
    <row r="13" spans="4:16" ht="42.5" customHeight="1">
      <c r="D13" s="5" t="s">
        <v>692</v>
      </c>
      <c r="E13" s="21" t="s">
        <v>442</v>
      </c>
      <c r="F13" s="50" t="s">
        <v>818</v>
      </c>
      <c r="G13" s="22" t="s">
        <v>443</v>
      </c>
      <c r="H13" s="5" t="s">
        <v>444</v>
      </c>
      <c r="I13" s="10" t="s">
        <v>399</v>
      </c>
      <c r="J13" s="10" t="s">
        <v>5</v>
      </c>
      <c r="K13" s="20">
        <v>3727</v>
      </c>
      <c r="L13" s="20">
        <v>1881</v>
      </c>
      <c r="M13" s="5"/>
      <c r="O13" s="98">
        <f>Tabulka2[[#This Row],[FINANCE ÚČASTNÍKŮ PROJEKTU Výše podpory z národních zdrojů ]]+1</f>
        <v>1882</v>
      </c>
      <c r="P13" s="98"/>
    </row>
    <row r="14" spans="4:16" ht="42.5" customHeight="1">
      <c r="D14" s="5" t="s">
        <v>693</v>
      </c>
      <c r="E14" s="21" t="s">
        <v>54</v>
      </c>
      <c r="F14" s="51" t="s">
        <v>822</v>
      </c>
      <c r="G14" s="22" t="s">
        <v>55</v>
      </c>
      <c r="H14" s="22" t="s">
        <v>102</v>
      </c>
      <c r="I14" s="10" t="s">
        <v>21</v>
      </c>
      <c r="J14" s="10" t="s">
        <v>5</v>
      </c>
      <c r="K14" s="20">
        <v>9258</v>
      </c>
      <c r="L14" s="20">
        <v>9258</v>
      </c>
      <c r="M14" s="5"/>
      <c r="O14" s="98">
        <f>Tabulka2[[#This Row],[FINANCE ÚČASTNÍKŮ PROJEKTU Výše podpory z národních zdrojů ]]+1</f>
        <v>9259</v>
      </c>
      <c r="P14" s="98"/>
    </row>
    <row r="15" spans="4:16" ht="42.5" customHeight="1">
      <c r="D15" s="5" t="s">
        <v>694</v>
      </c>
      <c r="E15" s="21" t="s">
        <v>157</v>
      </c>
      <c r="F15" s="50" t="s">
        <v>818</v>
      </c>
      <c r="G15" s="22" t="s">
        <v>142</v>
      </c>
      <c r="H15" s="22" t="s">
        <v>68</v>
      </c>
      <c r="I15" s="10" t="s">
        <v>236</v>
      </c>
      <c r="J15" s="10" t="s">
        <v>5</v>
      </c>
      <c r="K15" s="20">
        <v>2642</v>
      </c>
      <c r="L15" s="20">
        <v>2642</v>
      </c>
      <c r="M15" s="5"/>
      <c r="O15" s="98">
        <f>Tabulka2[[#This Row],[FINANCE ÚČASTNÍKŮ PROJEKTU Výše podpory z národních zdrojů ]]+1</f>
        <v>2643</v>
      </c>
      <c r="P15" s="98"/>
    </row>
    <row r="16" spans="4:16" ht="42.5" customHeight="1">
      <c r="D16" s="5" t="s">
        <v>695</v>
      </c>
      <c r="E16" s="21" t="s">
        <v>159</v>
      </c>
      <c r="F16" s="50" t="s">
        <v>818</v>
      </c>
      <c r="G16" s="22" t="s">
        <v>170</v>
      </c>
      <c r="H16" s="22" t="s">
        <v>171</v>
      </c>
      <c r="I16" s="10" t="s">
        <v>236</v>
      </c>
      <c r="J16" s="10" t="s">
        <v>5</v>
      </c>
      <c r="K16" s="20">
        <v>2066</v>
      </c>
      <c r="L16" s="20">
        <v>2066</v>
      </c>
      <c r="M16" s="5"/>
      <c r="O16" s="98">
        <f>Tabulka2[[#This Row],[FINANCE ÚČASTNÍKŮ PROJEKTU Výše podpory z národních zdrojů ]]+1</f>
        <v>2067</v>
      </c>
      <c r="P16" s="98"/>
    </row>
    <row r="17" spans="4:16" ht="42.5" customHeight="1">
      <c r="D17" s="5" t="s">
        <v>696</v>
      </c>
      <c r="E17" s="21" t="s">
        <v>160</v>
      </c>
      <c r="F17" s="50" t="s">
        <v>818</v>
      </c>
      <c r="G17" s="22" t="s">
        <v>234</v>
      </c>
      <c r="H17" s="22" t="s">
        <v>151</v>
      </c>
      <c r="I17" s="10" t="s">
        <v>236</v>
      </c>
      <c r="J17" s="10" t="s">
        <v>5</v>
      </c>
      <c r="K17" s="20">
        <v>2984</v>
      </c>
      <c r="L17" s="20">
        <v>2984</v>
      </c>
      <c r="M17" s="5"/>
      <c r="O17" s="98">
        <f>Tabulka2[[#This Row],[FINANCE ÚČASTNÍKŮ PROJEKTU Výše podpory z národních zdrojů ]]+1</f>
        <v>2985</v>
      </c>
      <c r="P17" s="98"/>
    </row>
    <row r="18" spans="4:16" ht="42.5" customHeight="1">
      <c r="D18" s="5" t="s">
        <v>697</v>
      </c>
      <c r="E18" s="21" t="s">
        <v>161</v>
      </c>
      <c r="F18" s="50" t="s">
        <v>818</v>
      </c>
      <c r="G18" s="22" t="s">
        <v>144</v>
      </c>
      <c r="H18" s="22" t="s">
        <v>152</v>
      </c>
      <c r="I18" s="10" t="s">
        <v>236</v>
      </c>
      <c r="J18" s="10" t="s">
        <v>5</v>
      </c>
      <c r="K18" s="20">
        <v>2984</v>
      </c>
      <c r="L18" s="20">
        <v>2984</v>
      </c>
      <c r="M18" s="5"/>
      <c r="O18" s="98">
        <f>Tabulka2[[#This Row],[FINANCE ÚČASTNÍKŮ PROJEKTU Výše podpory z národních zdrojů ]]+1</f>
        <v>2985</v>
      </c>
      <c r="P18" s="98"/>
    </row>
    <row r="19" spans="4:16" ht="42.5" customHeight="1">
      <c r="D19" s="5" t="s">
        <v>698</v>
      </c>
      <c r="E19" s="33" t="s">
        <v>162</v>
      </c>
      <c r="F19" s="50" t="s">
        <v>818</v>
      </c>
      <c r="G19" s="22" t="s">
        <v>145</v>
      </c>
      <c r="H19" s="22" t="s">
        <v>153</v>
      </c>
      <c r="I19" s="10" t="s">
        <v>236</v>
      </c>
      <c r="J19" s="10" t="s">
        <v>5</v>
      </c>
      <c r="K19" s="20">
        <v>2680</v>
      </c>
      <c r="L19" s="20">
        <v>2680</v>
      </c>
      <c r="M19" s="5"/>
      <c r="O19" s="98">
        <f>Tabulka2[[#This Row],[FINANCE ÚČASTNÍKŮ PROJEKTU Výše podpory z národních zdrojů ]]+1</f>
        <v>2681</v>
      </c>
      <c r="P19" s="98"/>
    </row>
    <row r="20" spans="4:16" ht="42.5" customHeight="1">
      <c r="D20" s="5" t="s">
        <v>699</v>
      </c>
      <c r="E20" s="33" t="s">
        <v>163</v>
      </c>
      <c r="F20" s="50" t="s">
        <v>818</v>
      </c>
      <c r="G20" s="22" t="s">
        <v>172</v>
      </c>
      <c r="H20" s="22" t="s">
        <v>9</v>
      </c>
      <c r="I20" s="10" t="s">
        <v>236</v>
      </c>
      <c r="J20" s="10" t="s">
        <v>5</v>
      </c>
      <c r="K20" s="20">
        <v>3944</v>
      </c>
      <c r="L20" s="20">
        <v>2800</v>
      </c>
      <c r="M20" s="5"/>
      <c r="O20" s="98">
        <f>Tabulka2[[#This Row],[FINANCE ÚČASTNÍKŮ PROJEKTU Výše podpory z národních zdrojů ]]+1</f>
        <v>2801</v>
      </c>
      <c r="P20" s="98"/>
    </row>
    <row r="21" spans="4:16" ht="42.5" customHeight="1">
      <c r="D21" s="5" t="s">
        <v>700</v>
      </c>
      <c r="E21" s="21" t="s">
        <v>164</v>
      </c>
      <c r="F21" s="50" t="s">
        <v>818</v>
      </c>
      <c r="G21" s="22" t="s">
        <v>146</v>
      </c>
      <c r="H21" s="22" t="s">
        <v>154</v>
      </c>
      <c r="I21" s="10" t="s">
        <v>236</v>
      </c>
      <c r="J21" s="10" t="s">
        <v>5</v>
      </c>
      <c r="K21" s="20">
        <v>3944</v>
      </c>
      <c r="L21" s="20">
        <v>2800</v>
      </c>
      <c r="M21" s="5"/>
      <c r="O21" s="98">
        <f>Tabulka2[[#This Row],[FINANCE ÚČASTNÍKŮ PROJEKTU Výše podpory z národních zdrojů ]]+1</f>
        <v>2801</v>
      </c>
      <c r="P21" s="98"/>
    </row>
    <row r="22" spans="4:16" ht="42.5" customHeight="1">
      <c r="D22" s="5" t="s">
        <v>701</v>
      </c>
      <c r="E22" s="33" t="s">
        <v>165</v>
      </c>
      <c r="F22" s="50" t="s">
        <v>818</v>
      </c>
      <c r="G22" s="22" t="s">
        <v>147</v>
      </c>
      <c r="H22" s="22" t="s">
        <v>10</v>
      </c>
      <c r="I22" s="10" t="s">
        <v>236</v>
      </c>
      <c r="J22" s="10" t="s">
        <v>5</v>
      </c>
      <c r="K22" s="20">
        <v>2914</v>
      </c>
      <c r="L22" s="20">
        <v>1939</v>
      </c>
      <c r="M22" s="5"/>
      <c r="O22" s="98">
        <f>Tabulka2[[#This Row],[FINANCE ÚČASTNÍKŮ PROJEKTU Výše podpory z národních zdrojů ]]+1</f>
        <v>1940</v>
      </c>
      <c r="P22" s="98"/>
    </row>
    <row r="23" spans="4:16" ht="42.5" customHeight="1">
      <c r="D23" s="5" t="s">
        <v>702</v>
      </c>
      <c r="E23" s="33" t="s">
        <v>166</v>
      </c>
      <c r="F23" s="50" t="s">
        <v>818</v>
      </c>
      <c r="G23" s="22" t="s">
        <v>148</v>
      </c>
      <c r="H23" s="22" t="s">
        <v>155</v>
      </c>
      <c r="I23" s="10" t="s">
        <v>236</v>
      </c>
      <c r="J23" s="10" t="s">
        <v>5</v>
      </c>
      <c r="K23" s="20">
        <v>3330</v>
      </c>
      <c r="L23" s="20">
        <v>2159</v>
      </c>
      <c r="M23" s="5"/>
      <c r="O23" s="98">
        <f>Tabulka2[[#This Row],[FINANCE ÚČASTNÍKŮ PROJEKTU Výše podpory z národních zdrojů ]]+1</f>
        <v>2160</v>
      </c>
      <c r="P23" s="98"/>
    </row>
    <row r="24" spans="4:16" ht="42.5" customHeight="1">
      <c r="D24" s="5" t="s">
        <v>703</v>
      </c>
      <c r="E24" s="33" t="s">
        <v>167</v>
      </c>
      <c r="F24" s="50" t="s">
        <v>818</v>
      </c>
      <c r="G24" s="22" t="s">
        <v>149</v>
      </c>
      <c r="H24" s="22" t="s">
        <v>156</v>
      </c>
      <c r="I24" s="10" t="s">
        <v>236</v>
      </c>
      <c r="J24" s="10" t="s">
        <v>5</v>
      </c>
      <c r="K24" s="20">
        <v>2421</v>
      </c>
      <c r="L24" s="20">
        <v>1267</v>
      </c>
      <c r="M24" s="5"/>
      <c r="O24" s="98">
        <f>Tabulka2[[#This Row],[FINANCE ÚČASTNÍKŮ PROJEKTU Výše podpory z národních zdrojů ]]+1</f>
        <v>1268</v>
      </c>
      <c r="P24" s="98"/>
    </row>
    <row r="25" spans="4:16" ht="42.5" customHeight="1">
      <c r="D25" s="5" t="s">
        <v>704</v>
      </c>
      <c r="E25" s="21" t="s">
        <v>168</v>
      </c>
      <c r="F25" s="50" t="s">
        <v>818</v>
      </c>
      <c r="G25" s="22" t="s">
        <v>150</v>
      </c>
      <c r="H25" s="22" t="s">
        <v>26</v>
      </c>
      <c r="I25" s="10" t="s">
        <v>236</v>
      </c>
      <c r="J25" s="10" t="s">
        <v>5</v>
      </c>
      <c r="K25" s="20">
        <v>2009</v>
      </c>
      <c r="L25" s="20">
        <v>2009</v>
      </c>
      <c r="M25" s="5"/>
      <c r="O25" s="98">
        <f>Tabulka2[[#This Row],[FINANCE ÚČASTNÍKŮ PROJEKTU Výše podpory z národních zdrojů ]]+1</f>
        <v>2010</v>
      </c>
      <c r="P25" s="98"/>
    </row>
    <row r="26" spans="4:16" ht="42.5" customHeight="1">
      <c r="D26" s="5" t="s">
        <v>705</v>
      </c>
      <c r="E26" s="21" t="s">
        <v>169</v>
      </c>
      <c r="F26" s="50" t="s">
        <v>818</v>
      </c>
      <c r="G26" s="22" t="s">
        <v>173</v>
      </c>
      <c r="H26" s="22" t="s">
        <v>459</v>
      </c>
      <c r="I26" s="10" t="s">
        <v>236</v>
      </c>
      <c r="J26" s="10" t="s">
        <v>5</v>
      </c>
      <c r="K26" s="20">
        <v>1750</v>
      </c>
      <c r="L26" s="20">
        <v>1089</v>
      </c>
      <c r="M26" s="5"/>
      <c r="O26" s="98">
        <f>Tabulka2[[#This Row],[FINANCE ÚČASTNÍKŮ PROJEKTU Výše podpory z národních zdrojů ]]+1</f>
        <v>1090</v>
      </c>
      <c r="P26" s="98"/>
    </row>
    <row r="27" spans="4:16" ht="42.5" customHeight="1">
      <c r="D27" s="5" t="s">
        <v>706</v>
      </c>
      <c r="E27" s="21" t="s">
        <v>158</v>
      </c>
      <c r="F27" s="50" t="s">
        <v>820</v>
      </c>
      <c r="G27" s="22" t="s">
        <v>143</v>
      </c>
      <c r="H27" s="22" t="s">
        <v>174</v>
      </c>
      <c r="I27" s="10" t="s">
        <v>236</v>
      </c>
      <c r="J27" s="10" t="s">
        <v>5</v>
      </c>
      <c r="K27" s="20">
        <v>1363</v>
      </c>
      <c r="L27" s="20">
        <v>1363</v>
      </c>
      <c r="M27" s="5"/>
      <c r="O27" s="98">
        <f>Tabulka2[[#This Row],[FINANCE ÚČASTNÍKŮ PROJEKTU Výše podpory z národních zdrojů ]]+1</f>
        <v>1364</v>
      </c>
      <c r="P27" s="98"/>
    </row>
    <row r="28" spans="4:16" ht="42.5" customHeight="1">
      <c r="D28" s="5" t="s">
        <v>707</v>
      </c>
      <c r="E28" s="33" t="s">
        <v>266</v>
      </c>
      <c r="F28" s="50" t="s">
        <v>818</v>
      </c>
      <c r="G28" s="22" t="s">
        <v>268</v>
      </c>
      <c r="H28" s="5" t="s">
        <v>267</v>
      </c>
      <c r="I28" s="10" t="s">
        <v>236</v>
      </c>
      <c r="J28" s="10" t="s">
        <v>5</v>
      </c>
      <c r="K28" s="20">
        <v>3307</v>
      </c>
      <c r="L28" s="20">
        <v>1665</v>
      </c>
      <c r="M28" s="5"/>
      <c r="O28" s="98">
        <f>Tabulka2[[#This Row],[FINANCE ÚČASTNÍKŮ PROJEKTU Výše podpory z národních zdrojů ]]+1</f>
        <v>1666</v>
      </c>
      <c r="P28" s="98"/>
    </row>
    <row r="29" spans="4:16" ht="42.5" customHeight="1">
      <c r="D29" s="5" t="s">
        <v>708</v>
      </c>
      <c r="E29" s="33" t="s">
        <v>282</v>
      </c>
      <c r="F29" s="50" t="s">
        <v>818</v>
      </c>
      <c r="G29" s="22" t="s">
        <v>281</v>
      </c>
      <c r="H29" s="5" t="s">
        <v>283</v>
      </c>
      <c r="I29" s="10" t="s">
        <v>236</v>
      </c>
      <c r="J29" s="10" t="s">
        <v>5</v>
      </c>
      <c r="K29" s="20">
        <v>3309</v>
      </c>
      <c r="L29" s="20">
        <v>1178</v>
      </c>
      <c r="M29" s="5"/>
      <c r="O29" s="98">
        <f>Tabulka2[[#This Row],[FINANCE ÚČASTNÍKŮ PROJEKTU Výše podpory z národních zdrojů ]]+1</f>
        <v>1179</v>
      </c>
      <c r="P29" s="98"/>
    </row>
    <row r="30" spans="4:16" ht="42.5" customHeight="1">
      <c r="D30" s="5" t="s">
        <v>709</v>
      </c>
      <c r="E30" s="33" t="s">
        <v>269</v>
      </c>
      <c r="F30" s="50" t="s">
        <v>818</v>
      </c>
      <c r="G30" s="22" t="s">
        <v>270</v>
      </c>
      <c r="H30" s="5" t="s">
        <v>271</v>
      </c>
      <c r="I30" s="10" t="s">
        <v>236</v>
      </c>
      <c r="J30" s="10" t="s">
        <v>5</v>
      </c>
      <c r="K30" s="20">
        <v>3294</v>
      </c>
      <c r="L30" s="20">
        <v>1728</v>
      </c>
      <c r="M30" s="5"/>
      <c r="O30" s="98">
        <f>Tabulka2[[#This Row],[FINANCE ÚČASTNÍKŮ PROJEKTU Výše podpory z národních zdrojů ]]+1</f>
        <v>1729</v>
      </c>
      <c r="P30" s="98"/>
    </row>
    <row r="31" spans="4:16" ht="42.5" customHeight="1">
      <c r="D31" s="5" t="s">
        <v>710</v>
      </c>
      <c r="E31" s="21" t="s">
        <v>253</v>
      </c>
      <c r="F31" s="50" t="s">
        <v>818</v>
      </c>
      <c r="G31" s="22" t="s">
        <v>252</v>
      </c>
      <c r="H31" s="5" t="s">
        <v>254</v>
      </c>
      <c r="I31" s="10" t="s">
        <v>236</v>
      </c>
      <c r="J31" s="10" t="s">
        <v>5</v>
      </c>
      <c r="K31" s="20">
        <v>4011</v>
      </c>
      <c r="L31" s="20">
        <v>705</v>
      </c>
      <c r="M31" s="5"/>
      <c r="O31" s="98">
        <f>Tabulka2[[#This Row],[FINANCE ÚČASTNÍKŮ PROJEKTU Výše podpory z národních zdrojů ]]+1</f>
        <v>706</v>
      </c>
      <c r="P31" s="98"/>
    </row>
    <row r="32" spans="4:16" ht="42.5" customHeight="1">
      <c r="D32" s="5" t="s">
        <v>711</v>
      </c>
      <c r="E32" s="21" t="s">
        <v>233</v>
      </c>
      <c r="F32" s="50" t="s">
        <v>818</v>
      </c>
      <c r="G32" s="22" t="s">
        <v>232</v>
      </c>
      <c r="H32" s="5" t="s">
        <v>675</v>
      </c>
      <c r="I32" s="10" t="s">
        <v>236</v>
      </c>
      <c r="J32" s="10" t="s">
        <v>5</v>
      </c>
      <c r="K32" s="20">
        <v>4237</v>
      </c>
      <c r="L32" s="20">
        <v>1642</v>
      </c>
      <c r="M32" s="5"/>
      <c r="O32" s="98">
        <f>Tabulka2[[#This Row],[FINANCE ÚČASTNÍKŮ PROJEKTU Výše podpory z národních zdrojů ]]+1</f>
        <v>1643</v>
      </c>
      <c r="P32" s="98"/>
    </row>
    <row r="33" spans="4:16" ht="42.5" customHeight="1">
      <c r="D33" s="5" t="s">
        <v>712</v>
      </c>
      <c r="E33" s="21" t="s">
        <v>235</v>
      </c>
      <c r="F33" s="50" t="s">
        <v>818</v>
      </c>
      <c r="G33" s="22" t="s">
        <v>258</v>
      </c>
      <c r="H33" s="5" t="s">
        <v>676</v>
      </c>
      <c r="I33" s="10" t="s">
        <v>236</v>
      </c>
      <c r="J33" s="10" t="s">
        <v>5</v>
      </c>
      <c r="K33" s="20">
        <v>4000</v>
      </c>
      <c r="L33" s="20">
        <v>1273</v>
      </c>
      <c r="M33" s="5"/>
      <c r="O33" s="98">
        <f>Tabulka2[[#This Row],[FINANCE ÚČASTNÍKŮ PROJEKTU Výše podpory z národních zdrojů ]]+1</f>
        <v>1274</v>
      </c>
      <c r="P33" s="98"/>
    </row>
    <row r="34" spans="4:16" ht="42.5" customHeight="1">
      <c r="D34" s="5" t="s">
        <v>713</v>
      </c>
      <c r="E34" s="21" t="s">
        <v>109</v>
      </c>
      <c r="F34" s="50" t="s">
        <v>824</v>
      </c>
      <c r="G34" s="22" t="s">
        <v>110</v>
      </c>
      <c r="H34" s="22" t="s">
        <v>48</v>
      </c>
      <c r="I34" s="10" t="s">
        <v>224</v>
      </c>
      <c r="J34" s="10" t="s">
        <v>111</v>
      </c>
      <c r="K34" s="20">
        <v>3916</v>
      </c>
      <c r="L34" s="20">
        <v>3916</v>
      </c>
      <c r="M34" s="5"/>
      <c r="O34" s="98">
        <f>Tabulka2[[#This Row],[FINANCE ÚČASTNÍKŮ PROJEKTU Výše podpory z národních zdrojů ]]+1</f>
        <v>3917</v>
      </c>
      <c r="P34" s="98"/>
    </row>
    <row r="35" spans="4:16" ht="42.5" customHeight="1">
      <c r="D35" s="5" t="s">
        <v>714</v>
      </c>
      <c r="E35" s="21" t="s">
        <v>184</v>
      </c>
      <c r="F35" s="50" t="s">
        <v>824</v>
      </c>
      <c r="G35" s="22" t="s">
        <v>112</v>
      </c>
      <c r="H35" s="5" t="s">
        <v>191</v>
      </c>
      <c r="I35" s="10" t="s">
        <v>224</v>
      </c>
      <c r="J35" s="10" t="s">
        <v>111</v>
      </c>
      <c r="K35" s="20">
        <v>4990</v>
      </c>
      <c r="L35" s="20">
        <v>1183</v>
      </c>
      <c r="M35" s="5"/>
      <c r="O35" s="98">
        <f>Tabulka2[[#This Row],[FINANCE ÚČASTNÍKŮ PROJEKTU Výše podpory z národních zdrojů ]]+1</f>
        <v>1184</v>
      </c>
      <c r="P35" s="98"/>
    </row>
    <row r="36" spans="4:16" ht="42.5" customHeight="1">
      <c r="D36" s="5" t="s">
        <v>715</v>
      </c>
      <c r="E36" s="21" t="s">
        <v>183</v>
      </c>
      <c r="F36" s="50" t="s">
        <v>824</v>
      </c>
      <c r="G36" s="22" t="s">
        <v>113</v>
      </c>
      <c r="H36" s="5" t="s">
        <v>811</v>
      </c>
      <c r="I36" s="10" t="s">
        <v>224</v>
      </c>
      <c r="J36" s="10" t="s">
        <v>111</v>
      </c>
      <c r="K36" s="20">
        <v>6535</v>
      </c>
      <c r="L36" s="20">
        <v>719</v>
      </c>
      <c r="M36" s="5"/>
      <c r="O36" s="98">
        <f>Tabulka2[[#This Row],[FINANCE ÚČASTNÍKŮ PROJEKTU Výše podpory z národních zdrojů ]]+1</f>
        <v>720</v>
      </c>
      <c r="P36" s="98"/>
    </row>
    <row r="37" spans="4:16" ht="42.5" customHeight="1">
      <c r="D37" s="5" t="s">
        <v>716</v>
      </c>
      <c r="E37" s="21" t="s">
        <v>215</v>
      </c>
      <c r="F37" s="50" t="s">
        <v>824</v>
      </c>
      <c r="G37" s="22" t="s">
        <v>114</v>
      </c>
      <c r="H37" s="5" t="s">
        <v>115</v>
      </c>
      <c r="I37" s="10" t="s">
        <v>224</v>
      </c>
      <c r="J37" s="10" t="s">
        <v>111</v>
      </c>
      <c r="K37" s="20">
        <v>6546</v>
      </c>
      <c r="L37" s="20">
        <v>824</v>
      </c>
      <c r="M37" s="5"/>
      <c r="O37" s="98">
        <f>Tabulka2[[#This Row],[FINANCE ÚČASTNÍKŮ PROJEKTU Výše podpory z národních zdrojů ]]+1</f>
        <v>825</v>
      </c>
      <c r="P37" s="98"/>
    </row>
    <row r="38" spans="4:16" ht="42.5" customHeight="1">
      <c r="D38" s="5" t="s">
        <v>717</v>
      </c>
      <c r="E38" s="21" t="s">
        <v>117</v>
      </c>
      <c r="F38" s="50" t="s">
        <v>824</v>
      </c>
      <c r="G38" s="22" t="s">
        <v>116</v>
      </c>
      <c r="H38" s="5" t="s">
        <v>191</v>
      </c>
      <c r="I38" s="10" t="s">
        <v>224</v>
      </c>
      <c r="J38" s="10" t="s">
        <v>111</v>
      </c>
      <c r="K38" s="20">
        <v>5103</v>
      </c>
      <c r="L38" s="20">
        <v>1982</v>
      </c>
      <c r="M38" s="5"/>
      <c r="O38" s="98">
        <f>Tabulka2[[#This Row],[FINANCE ÚČASTNÍKŮ PROJEKTU Výše podpory z národních zdrojů ]]+1</f>
        <v>1983</v>
      </c>
      <c r="P38" s="98"/>
    </row>
    <row r="39" spans="4:16" ht="42.5" customHeight="1">
      <c r="D39" s="5" t="s">
        <v>718</v>
      </c>
      <c r="E39" s="21" t="s">
        <v>75</v>
      </c>
      <c r="F39" s="50" t="s">
        <v>825</v>
      </c>
      <c r="G39" s="22" t="s">
        <v>95</v>
      </c>
      <c r="H39" s="22" t="s">
        <v>76</v>
      </c>
      <c r="I39" s="10" t="s">
        <v>77</v>
      </c>
      <c r="J39" s="10" t="s">
        <v>7</v>
      </c>
      <c r="K39" s="20">
        <v>156</v>
      </c>
      <c r="L39" s="20">
        <v>156</v>
      </c>
      <c r="M39" s="5"/>
      <c r="O39" s="98">
        <f>Tabulka2[[#This Row],[FINANCE ÚČASTNÍKŮ PROJEKTU Výše podpory z národních zdrojů ]]+1</f>
        <v>157</v>
      </c>
      <c r="P39" s="98"/>
    </row>
    <row r="40" spans="4:16" ht="42.5" customHeight="1">
      <c r="D40" s="5" t="s">
        <v>719</v>
      </c>
      <c r="E40" s="21" t="s">
        <v>23</v>
      </c>
      <c r="F40" s="50" t="s">
        <v>825</v>
      </c>
      <c r="G40" s="22" t="s">
        <v>24</v>
      </c>
      <c r="H40" s="5" t="s">
        <v>22</v>
      </c>
      <c r="I40" s="10" t="s">
        <v>25</v>
      </c>
      <c r="J40" s="10" t="s">
        <v>7</v>
      </c>
      <c r="K40" s="20">
        <v>40975</v>
      </c>
      <c r="L40" s="20">
        <v>999</v>
      </c>
      <c r="M40" s="5"/>
      <c r="O40" s="98">
        <f>Tabulka2[[#This Row],[FINANCE ÚČASTNÍKŮ PROJEKTU Výše podpory z národních zdrojů ]]+1</f>
        <v>1000</v>
      </c>
      <c r="P40" s="98"/>
    </row>
    <row r="41" spans="4:16" ht="42.5" customHeight="1">
      <c r="D41" s="5" t="s">
        <v>720</v>
      </c>
      <c r="E41" s="21" t="s">
        <v>237</v>
      </c>
      <c r="F41" s="50" t="s">
        <v>825</v>
      </c>
      <c r="G41" s="22" t="s">
        <v>239</v>
      </c>
      <c r="H41" s="5" t="s">
        <v>808</v>
      </c>
      <c r="I41" s="10" t="s">
        <v>236</v>
      </c>
      <c r="J41" s="10" t="s">
        <v>7</v>
      </c>
      <c r="K41" s="20">
        <v>4054</v>
      </c>
      <c r="L41" s="20">
        <v>495</v>
      </c>
      <c r="M41" s="5"/>
      <c r="O41" s="98">
        <f>Tabulka2[[#This Row],[FINANCE ÚČASTNÍKŮ PROJEKTU Výše podpory z národních zdrojů ]]+1</f>
        <v>496</v>
      </c>
      <c r="P41" s="98"/>
    </row>
    <row r="42" spans="4:16" ht="42.5" customHeight="1">
      <c r="D42" s="5" t="s">
        <v>721</v>
      </c>
      <c r="E42" s="33" t="s">
        <v>238</v>
      </c>
      <c r="F42" s="50" t="s">
        <v>825</v>
      </c>
      <c r="G42" s="22" t="s">
        <v>240</v>
      </c>
      <c r="H42" s="5" t="s">
        <v>809</v>
      </c>
      <c r="I42" s="10" t="s">
        <v>236</v>
      </c>
      <c r="J42" s="10" t="s">
        <v>7</v>
      </c>
      <c r="K42" s="20">
        <v>4054</v>
      </c>
      <c r="L42" s="20">
        <v>495</v>
      </c>
      <c r="M42" s="5"/>
      <c r="O42" s="98">
        <f>Tabulka2[[#This Row],[FINANCE ÚČASTNÍKŮ PROJEKTU Výše podpory z národních zdrojů ]]+1</f>
        <v>496</v>
      </c>
      <c r="P42" s="98"/>
    </row>
    <row r="43" spans="4:16" ht="42.5" customHeight="1">
      <c r="D43" s="5" t="s">
        <v>722</v>
      </c>
      <c r="E43" s="21" t="s">
        <v>130</v>
      </c>
      <c r="F43" s="50" t="s">
        <v>826</v>
      </c>
      <c r="G43" s="22" t="s">
        <v>133</v>
      </c>
      <c r="H43" s="5" t="s">
        <v>810</v>
      </c>
      <c r="I43" s="10" t="s">
        <v>218</v>
      </c>
      <c r="J43" s="10" t="s">
        <v>7</v>
      </c>
      <c r="K43" s="20">
        <v>84570</v>
      </c>
      <c r="L43" s="20">
        <v>5281</v>
      </c>
      <c r="M43" s="5"/>
      <c r="O43" s="98">
        <f>Tabulka2[[#This Row],[FINANCE ÚČASTNÍKŮ PROJEKTU Výše podpory z národních zdrojů ]]+1</f>
        <v>5282</v>
      </c>
      <c r="P43" s="98"/>
    </row>
    <row r="44" spans="4:16" ht="42.5" customHeight="1">
      <c r="D44" s="5" t="s">
        <v>723</v>
      </c>
      <c r="E44" s="21" t="s">
        <v>131</v>
      </c>
      <c r="F44" s="50" t="s">
        <v>826</v>
      </c>
      <c r="G44" s="22" t="s">
        <v>134</v>
      </c>
      <c r="H44" s="5" t="s">
        <v>135</v>
      </c>
      <c r="I44" s="10" t="s">
        <v>218</v>
      </c>
      <c r="J44" s="10" t="s">
        <v>7</v>
      </c>
      <c r="K44" s="20">
        <v>131580</v>
      </c>
      <c r="L44" s="20">
        <v>6800</v>
      </c>
      <c r="M44" s="5"/>
      <c r="O44" s="98">
        <f>Tabulka2[[#This Row],[FINANCE ÚČASTNÍKŮ PROJEKTU Výše podpory z národních zdrojů ]]+1</f>
        <v>6801</v>
      </c>
      <c r="P44" s="98"/>
    </row>
    <row r="45" spans="4:16" ht="42.5" customHeight="1">
      <c r="D45" s="5" t="s">
        <v>724</v>
      </c>
      <c r="E45" s="21" t="s">
        <v>129</v>
      </c>
      <c r="F45" s="50" t="s">
        <v>826</v>
      </c>
      <c r="G45" s="22" t="s">
        <v>132</v>
      </c>
      <c r="H45" s="5" t="s">
        <v>245</v>
      </c>
      <c r="I45" s="10" t="s">
        <v>218</v>
      </c>
      <c r="J45" s="10" t="s">
        <v>7</v>
      </c>
      <c r="K45" s="20">
        <v>111311</v>
      </c>
      <c r="L45" s="20">
        <v>7724</v>
      </c>
      <c r="M45" s="5"/>
      <c r="O45" s="98">
        <f>Tabulka2[[#This Row],[FINANCE ÚČASTNÍKŮ PROJEKTU Výše podpory z národních zdrojů ]]+1</f>
        <v>7725</v>
      </c>
      <c r="P45" s="98"/>
    </row>
    <row r="46" spans="4:16" ht="42.5" customHeight="1">
      <c r="D46" s="5" t="s">
        <v>725</v>
      </c>
      <c r="E46" s="21" t="s">
        <v>91</v>
      </c>
      <c r="F46" s="50" t="s">
        <v>826</v>
      </c>
      <c r="G46" s="22" t="s">
        <v>90</v>
      </c>
      <c r="H46" s="22" t="s">
        <v>402</v>
      </c>
      <c r="I46" s="10" t="s">
        <v>77</v>
      </c>
      <c r="J46" s="10" t="s">
        <v>7</v>
      </c>
      <c r="K46" s="20">
        <v>393</v>
      </c>
      <c r="L46" s="20">
        <v>393</v>
      </c>
      <c r="M46" s="5"/>
      <c r="O46" s="98">
        <f>Tabulka2[[#This Row],[FINANCE ÚČASTNÍKŮ PROJEKTU Výše podpory z národních zdrojů ]]+1</f>
        <v>394</v>
      </c>
      <c r="P46" s="98"/>
    </row>
    <row r="47" spans="4:16" ht="42.5" customHeight="1">
      <c r="D47" s="5" t="s">
        <v>726</v>
      </c>
      <c r="E47" s="21" t="s">
        <v>189</v>
      </c>
      <c r="F47" s="50" t="s">
        <v>827</v>
      </c>
      <c r="G47" s="22" t="s">
        <v>229</v>
      </c>
      <c r="H47" s="5" t="s">
        <v>230</v>
      </c>
      <c r="I47" s="10" t="s">
        <v>182</v>
      </c>
      <c r="J47" s="10" t="s">
        <v>7</v>
      </c>
      <c r="K47" s="20">
        <v>5015</v>
      </c>
      <c r="L47" s="20">
        <v>1804</v>
      </c>
      <c r="M47" s="5"/>
      <c r="O47" s="98">
        <f>Tabulka2[[#This Row],[FINANCE ÚČASTNÍKŮ PROJEKTU Výše podpory z národních zdrojů ]]+1</f>
        <v>1805</v>
      </c>
      <c r="P47" s="98"/>
    </row>
    <row r="48" spans="4:16" ht="42.5" customHeight="1">
      <c r="D48" s="5" t="s">
        <v>727</v>
      </c>
      <c r="E48" s="21" t="s">
        <v>188</v>
      </c>
      <c r="F48" s="50" t="s">
        <v>827</v>
      </c>
      <c r="G48" s="22" t="s">
        <v>231</v>
      </c>
      <c r="H48" s="5" t="s">
        <v>403</v>
      </c>
      <c r="I48" s="10" t="s">
        <v>182</v>
      </c>
      <c r="J48" s="10" t="s">
        <v>7</v>
      </c>
      <c r="K48" s="20">
        <v>5706</v>
      </c>
      <c r="L48" s="20">
        <v>1026</v>
      </c>
      <c r="M48" s="5"/>
      <c r="O48" s="98">
        <f>Tabulka2[[#This Row],[FINANCE ÚČASTNÍKŮ PROJEKTU Výše podpory z národních zdrojů ]]+1</f>
        <v>1027</v>
      </c>
      <c r="P48" s="98"/>
    </row>
    <row r="49" spans="4:16" ht="42.5" customHeight="1">
      <c r="D49" s="5" t="s">
        <v>728</v>
      </c>
      <c r="E49" s="21" t="s">
        <v>394</v>
      </c>
      <c r="F49" s="50" t="s">
        <v>827</v>
      </c>
      <c r="G49" s="22" t="s">
        <v>393</v>
      </c>
      <c r="H49" s="5" t="s">
        <v>395</v>
      </c>
      <c r="I49" s="10" t="s">
        <v>399</v>
      </c>
      <c r="J49" s="10" t="s">
        <v>7</v>
      </c>
      <c r="K49" s="20">
        <v>9157</v>
      </c>
      <c r="L49" s="20">
        <v>1728</v>
      </c>
      <c r="M49" s="5"/>
      <c r="O49" s="98">
        <f>Tabulka2[[#This Row],[FINANCE ÚČASTNÍKŮ PROJEKTU Výše podpory z národních zdrojů ]]+1</f>
        <v>1729</v>
      </c>
      <c r="P49" s="98"/>
    </row>
    <row r="50" spans="4:16" ht="42.5" customHeight="1">
      <c r="D50" s="5" t="s">
        <v>729</v>
      </c>
      <c r="E50" s="21" t="s">
        <v>373</v>
      </c>
      <c r="F50" s="50" t="s">
        <v>828</v>
      </c>
      <c r="G50" s="22" t="s">
        <v>372</v>
      </c>
      <c r="H50" s="22" t="s">
        <v>392</v>
      </c>
      <c r="I50" s="10" t="s">
        <v>391</v>
      </c>
      <c r="J50" s="10" t="s">
        <v>7</v>
      </c>
      <c r="K50" s="20">
        <v>1956</v>
      </c>
      <c r="L50" s="20">
        <v>1501</v>
      </c>
      <c r="M50" s="5"/>
      <c r="O50" s="98">
        <f>Tabulka2[[#This Row],[FINANCE ÚČASTNÍKŮ PROJEKTU Výše podpory z národních zdrojů ]]+1</f>
        <v>1502</v>
      </c>
      <c r="P50" s="98"/>
    </row>
    <row r="51" spans="4:16" ht="42.5" customHeight="1">
      <c r="D51" s="5" t="s">
        <v>730</v>
      </c>
      <c r="E51" s="21" t="s">
        <v>300</v>
      </c>
      <c r="F51" s="50" t="s">
        <v>828</v>
      </c>
      <c r="G51" s="22" t="s">
        <v>299</v>
      </c>
      <c r="H51" s="5" t="s">
        <v>301</v>
      </c>
      <c r="I51" s="10" t="s">
        <v>182</v>
      </c>
      <c r="J51" s="10" t="s">
        <v>7</v>
      </c>
      <c r="K51" s="20">
        <v>1827</v>
      </c>
      <c r="L51" s="20">
        <v>491</v>
      </c>
      <c r="M51" s="5"/>
      <c r="O51" s="98">
        <f>Tabulka2[[#This Row],[FINANCE ÚČASTNÍKŮ PROJEKTU Výše podpory z národních zdrojů ]]+1</f>
        <v>492</v>
      </c>
      <c r="P51" s="98"/>
    </row>
    <row r="52" spans="4:16" ht="42.5" customHeight="1">
      <c r="D52" s="5" t="s">
        <v>731</v>
      </c>
      <c r="E52" s="21" t="s">
        <v>72</v>
      </c>
      <c r="F52" s="50" t="s">
        <v>829</v>
      </c>
      <c r="G52" s="22" t="s">
        <v>73</v>
      </c>
      <c r="H52" s="5" t="s">
        <v>74</v>
      </c>
      <c r="I52" s="10" t="s">
        <v>77</v>
      </c>
      <c r="J52" s="10" t="s">
        <v>103</v>
      </c>
      <c r="K52" s="20">
        <v>2662</v>
      </c>
      <c r="L52" s="20">
        <v>779</v>
      </c>
      <c r="M52" s="5"/>
      <c r="O52" s="98">
        <f>Tabulka2[[#This Row],[FINANCE ÚČASTNÍKŮ PROJEKTU Výše podpory z národních zdrojů ]]+1</f>
        <v>780</v>
      </c>
      <c r="P52" s="98"/>
    </row>
    <row r="53" spans="4:16" ht="42.5" customHeight="1">
      <c r="D53" s="5" t="s">
        <v>732</v>
      </c>
      <c r="E53" s="21" t="s">
        <v>104</v>
      </c>
      <c r="F53" s="50" t="s">
        <v>830</v>
      </c>
      <c r="G53" s="22" t="s">
        <v>181</v>
      </c>
      <c r="H53" s="5" t="s">
        <v>812</v>
      </c>
      <c r="I53" s="10" t="s">
        <v>182</v>
      </c>
      <c r="J53" s="10" t="s">
        <v>6</v>
      </c>
      <c r="K53" s="20">
        <v>10954</v>
      </c>
      <c r="L53" s="20">
        <v>2108</v>
      </c>
      <c r="M53" s="5"/>
      <c r="O53" s="98">
        <f>Tabulka2[[#This Row],[FINANCE ÚČASTNÍKŮ PROJEKTU Výše podpory z národních zdrojů ]]+1</f>
        <v>2109</v>
      </c>
      <c r="P53" s="98"/>
    </row>
    <row r="54" spans="4:16" ht="42.5" customHeight="1">
      <c r="D54" s="5" t="s">
        <v>733</v>
      </c>
      <c r="E54" s="21" t="s">
        <v>84</v>
      </c>
      <c r="F54" s="50" t="s">
        <v>831</v>
      </c>
      <c r="G54" s="22" t="s">
        <v>86</v>
      </c>
      <c r="H54" s="5" t="s">
        <v>85</v>
      </c>
      <c r="I54" s="10" t="s">
        <v>77</v>
      </c>
      <c r="J54" s="10" t="s">
        <v>611</v>
      </c>
      <c r="K54" s="20">
        <v>2737</v>
      </c>
      <c r="L54" s="20">
        <v>851</v>
      </c>
      <c r="M54" s="5"/>
      <c r="O54" s="98">
        <f>Tabulka2[[#This Row],[FINANCE ÚČASTNÍKŮ PROJEKTU Výše podpory z národních zdrojů ]]+1</f>
        <v>852</v>
      </c>
      <c r="P54" s="98"/>
    </row>
    <row r="55" spans="4:16" ht="42.5" customHeight="1">
      <c r="D55" s="5" t="s">
        <v>734</v>
      </c>
      <c r="E55" s="21" t="s">
        <v>193</v>
      </c>
      <c r="F55" s="50" t="s">
        <v>835</v>
      </c>
      <c r="G55" s="22" t="s">
        <v>192</v>
      </c>
      <c r="H55" s="5" t="s">
        <v>813</v>
      </c>
      <c r="I55" s="10" t="s">
        <v>182</v>
      </c>
      <c r="J55" s="10" t="s">
        <v>4</v>
      </c>
      <c r="K55" s="20">
        <v>13340</v>
      </c>
      <c r="L55" s="20">
        <v>2404</v>
      </c>
      <c r="M55" s="5"/>
      <c r="O55" s="98">
        <f>Tabulka2[[#This Row],[FINANCE ÚČASTNÍKŮ PROJEKTU Výše podpory z národních zdrojů ]]+1</f>
        <v>2405</v>
      </c>
      <c r="P55" s="98"/>
    </row>
    <row r="56" spans="4:16" ht="42.5" customHeight="1">
      <c r="D56" s="5" t="s">
        <v>735</v>
      </c>
      <c r="E56" s="21" t="s">
        <v>198</v>
      </c>
      <c r="F56" s="50" t="s">
        <v>835</v>
      </c>
      <c r="G56" s="22" t="s">
        <v>17</v>
      </c>
      <c r="H56" s="5" t="s">
        <v>18</v>
      </c>
      <c r="I56" s="10" t="s">
        <v>182</v>
      </c>
      <c r="J56" s="10" t="s">
        <v>4</v>
      </c>
      <c r="K56" s="20">
        <v>49146</v>
      </c>
      <c r="L56" s="20">
        <v>1236</v>
      </c>
      <c r="M56" s="5"/>
      <c r="O56" s="98">
        <f>Tabulka2[[#This Row],[FINANCE ÚČASTNÍKŮ PROJEKTU Výše podpory z národních zdrojů ]]+1</f>
        <v>1237</v>
      </c>
      <c r="P56" s="98"/>
    </row>
    <row r="57" spans="4:16" ht="42.5" customHeight="1">
      <c r="D57" s="5" t="s">
        <v>736</v>
      </c>
      <c r="E57" s="21" t="s">
        <v>406</v>
      </c>
      <c r="F57" s="50" t="s">
        <v>839</v>
      </c>
      <c r="G57" s="22" t="s">
        <v>405</v>
      </c>
      <c r="H57" s="5" t="s">
        <v>678</v>
      </c>
      <c r="I57" s="10" t="s">
        <v>381</v>
      </c>
      <c r="J57" s="10" t="s">
        <v>4</v>
      </c>
      <c r="K57" s="20">
        <v>27071</v>
      </c>
      <c r="L57" s="20">
        <v>1518</v>
      </c>
      <c r="M57" s="5"/>
      <c r="O57" s="98">
        <f>Tabulka2[[#This Row],[FINANCE ÚČASTNÍKŮ PROJEKTU Výše podpory z národních zdrojů ]]+1</f>
        <v>1519</v>
      </c>
      <c r="P57" s="98"/>
    </row>
    <row r="58" spans="4:16" ht="42.5" customHeight="1">
      <c r="D58" s="5" t="s">
        <v>737</v>
      </c>
      <c r="E58" s="21" t="s">
        <v>206</v>
      </c>
      <c r="F58" s="50" t="s">
        <v>835</v>
      </c>
      <c r="G58" s="22" t="s">
        <v>205</v>
      </c>
      <c r="H58" s="5" t="s">
        <v>204</v>
      </c>
      <c r="I58" s="10" t="s">
        <v>182</v>
      </c>
      <c r="J58" s="10" t="s">
        <v>4</v>
      </c>
      <c r="K58" s="20">
        <v>7059</v>
      </c>
      <c r="L58" s="20">
        <v>554</v>
      </c>
      <c r="M58" s="5"/>
      <c r="O58" s="98">
        <f>Tabulka2[[#This Row],[FINANCE ÚČASTNÍKŮ PROJEKTU Výše podpory z národních zdrojů ]]+1</f>
        <v>555</v>
      </c>
      <c r="P58" s="98"/>
    </row>
    <row r="59" spans="4:16" ht="42.5" customHeight="1">
      <c r="D59" s="5" t="s">
        <v>738</v>
      </c>
      <c r="E59" s="21" t="s">
        <v>241</v>
      </c>
      <c r="F59" s="50" t="s">
        <v>835</v>
      </c>
      <c r="G59" s="22" t="s">
        <v>19</v>
      </c>
      <c r="H59" s="5" t="s">
        <v>47</v>
      </c>
      <c r="I59" s="10" t="s">
        <v>182</v>
      </c>
      <c r="J59" s="10" t="s">
        <v>4</v>
      </c>
      <c r="K59" s="20">
        <v>56376</v>
      </c>
      <c r="L59" s="20">
        <v>3597</v>
      </c>
      <c r="M59" s="5"/>
      <c r="O59" s="98">
        <f>Tabulka2[[#This Row],[FINANCE ÚČASTNÍKŮ PROJEKTU Výše podpory z národních zdrojů ]]+1</f>
        <v>3598</v>
      </c>
      <c r="P59" s="98"/>
    </row>
    <row r="60" spans="4:16" ht="42.5" customHeight="1">
      <c r="D60" s="5" t="s">
        <v>739</v>
      </c>
      <c r="E60" s="21" t="s">
        <v>178</v>
      </c>
      <c r="F60" s="51" t="s">
        <v>836</v>
      </c>
      <c r="G60" s="22" t="s">
        <v>263</v>
      </c>
      <c r="H60" s="22" t="s">
        <v>66</v>
      </c>
      <c r="I60" s="10" t="s">
        <v>77</v>
      </c>
      <c r="J60" s="10" t="s">
        <v>4</v>
      </c>
      <c r="K60" s="20">
        <v>970</v>
      </c>
      <c r="L60" s="20">
        <v>654</v>
      </c>
      <c r="M60" s="5"/>
      <c r="O60" s="98">
        <f>Tabulka2[[#This Row],[FINANCE ÚČASTNÍKŮ PROJEKTU Výše podpory z národních zdrojů ]]+1</f>
        <v>655</v>
      </c>
      <c r="P60" s="98"/>
    </row>
    <row r="61" spans="4:16" ht="42.5" customHeight="1">
      <c r="D61" s="5" t="s">
        <v>740</v>
      </c>
      <c r="E61" s="21" t="s">
        <v>179</v>
      </c>
      <c r="F61" s="51" t="s">
        <v>836</v>
      </c>
      <c r="G61" s="22" t="s">
        <v>264</v>
      </c>
      <c r="H61" s="22" t="s">
        <v>66</v>
      </c>
      <c r="I61" s="10" t="s">
        <v>77</v>
      </c>
      <c r="J61" s="10" t="s">
        <v>4</v>
      </c>
      <c r="K61" s="20">
        <v>807</v>
      </c>
      <c r="L61" s="20">
        <v>807</v>
      </c>
      <c r="M61" s="5"/>
      <c r="O61" s="98">
        <f>Tabulka2[[#This Row],[FINANCE ÚČASTNÍKŮ PROJEKTU Výše podpory z národních zdrojů ]]+1</f>
        <v>808</v>
      </c>
      <c r="P61" s="98"/>
    </row>
    <row r="62" spans="4:16" ht="42.5" customHeight="1">
      <c r="D62" s="5" t="s">
        <v>741</v>
      </c>
      <c r="E62" s="21" t="s">
        <v>105</v>
      </c>
      <c r="F62" s="51" t="s">
        <v>836</v>
      </c>
      <c r="G62" s="22" t="s">
        <v>265</v>
      </c>
      <c r="H62" s="22" t="s">
        <v>67</v>
      </c>
      <c r="I62" s="10" t="s">
        <v>77</v>
      </c>
      <c r="J62" s="10" t="s">
        <v>4</v>
      </c>
      <c r="K62" s="20">
        <v>0</v>
      </c>
      <c r="L62" s="20">
        <v>654</v>
      </c>
      <c r="M62" s="5"/>
      <c r="O62" s="98">
        <f>Tabulka2[[#This Row],[FINANCE ÚČASTNÍKŮ PROJEKTU Výše podpory z národních zdrojů ]]+1</f>
        <v>655</v>
      </c>
      <c r="P62" s="98"/>
    </row>
    <row r="63" spans="4:16" ht="42.5" customHeight="1">
      <c r="D63" s="5" t="s">
        <v>742</v>
      </c>
      <c r="E63" s="21" t="s">
        <v>385</v>
      </c>
      <c r="F63" s="51" t="s">
        <v>837</v>
      </c>
      <c r="G63" s="22" t="s">
        <v>387</v>
      </c>
      <c r="H63" s="22" t="s">
        <v>389</v>
      </c>
      <c r="I63" s="10" t="s">
        <v>381</v>
      </c>
      <c r="J63" s="10" t="s">
        <v>4</v>
      </c>
      <c r="K63" s="20">
        <v>2549</v>
      </c>
      <c r="L63" s="20">
        <v>1624</v>
      </c>
      <c r="M63" s="5"/>
      <c r="O63" s="98">
        <f>Tabulka2[[#This Row],[FINANCE ÚČASTNÍKŮ PROJEKTU Výše podpory z národních zdrojů ]]+1</f>
        <v>1625</v>
      </c>
      <c r="P63" s="98"/>
    </row>
    <row r="64" spans="4:16" ht="42.5" customHeight="1">
      <c r="D64" s="5" t="s">
        <v>743</v>
      </c>
      <c r="E64" s="21" t="s">
        <v>386</v>
      </c>
      <c r="F64" s="51" t="s">
        <v>837</v>
      </c>
      <c r="G64" s="22" t="s">
        <v>388</v>
      </c>
      <c r="H64" s="22" t="s">
        <v>390</v>
      </c>
      <c r="I64" s="10" t="s">
        <v>381</v>
      </c>
      <c r="J64" s="10" t="s">
        <v>4</v>
      </c>
      <c r="K64" s="20">
        <v>1980</v>
      </c>
      <c r="L64" s="20">
        <v>1980</v>
      </c>
      <c r="M64" s="5"/>
      <c r="O64" s="98">
        <f>Tabulka2[[#This Row],[FINANCE ÚČASTNÍKŮ PROJEKTU Výše podpory z národních zdrojů ]]+1</f>
        <v>1981</v>
      </c>
      <c r="P64" s="98"/>
    </row>
    <row r="65" spans="4:16" ht="42.5" customHeight="1">
      <c r="D65" s="5" t="s">
        <v>744</v>
      </c>
      <c r="E65" s="21" t="s">
        <v>210</v>
      </c>
      <c r="F65" s="51" t="s">
        <v>837</v>
      </c>
      <c r="G65" s="22" t="s">
        <v>209</v>
      </c>
      <c r="H65" s="22" t="s">
        <v>211</v>
      </c>
      <c r="I65" s="10" t="s">
        <v>182</v>
      </c>
      <c r="J65" s="10" t="s">
        <v>4</v>
      </c>
      <c r="K65" s="20">
        <v>3359</v>
      </c>
      <c r="L65" s="20">
        <v>3359</v>
      </c>
      <c r="M65" s="5"/>
      <c r="O65" s="98">
        <f>Tabulka2[[#This Row],[FINANCE ÚČASTNÍKŮ PROJEKTU Výše podpory z národních zdrojů ]]+1</f>
        <v>3360</v>
      </c>
      <c r="P65" s="98"/>
    </row>
    <row r="66" spans="4:16" ht="42.5" customHeight="1">
      <c r="D66" s="5" t="s">
        <v>745</v>
      </c>
      <c r="E66" s="21" t="s">
        <v>217</v>
      </c>
      <c r="F66" s="51" t="s">
        <v>835</v>
      </c>
      <c r="G66" s="22" t="s">
        <v>216</v>
      </c>
      <c r="H66" s="5" t="s">
        <v>180</v>
      </c>
      <c r="I66" s="10" t="s">
        <v>182</v>
      </c>
      <c r="J66" s="10" t="s">
        <v>4</v>
      </c>
      <c r="K66" s="20">
        <v>18202</v>
      </c>
      <c r="L66" s="20">
        <v>2653</v>
      </c>
      <c r="M66" s="5"/>
      <c r="O66" s="98">
        <f>Tabulka2[[#This Row],[FINANCE ÚČASTNÍKŮ PROJEKTU Výše podpory z národních zdrojů ]]+1</f>
        <v>2654</v>
      </c>
      <c r="P66" s="98"/>
    </row>
    <row r="67" spans="4:16" ht="42.5" customHeight="1">
      <c r="D67" s="5" t="s">
        <v>746</v>
      </c>
      <c r="E67" s="21" t="s">
        <v>288</v>
      </c>
      <c r="F67" s="51" t="s">
        <v>838</v>
      </c>
      <c r="G67" s="22" t="s">
        <v>287</v>
      </c>
      <c r="H67" s="22" t="s">
        <v>289</v>
      </c>
      <c r="I67" s="10" t="s">
        <v>236</v>
      </c>
      <c r="J67" s="10" t="s">
        <v>4</v>
      </c>
      <c r="K67" s="20">
        <v>59</v>
      </c>
      <c r="L67" s="20">
        <v>59</v>
      </c>
      <c r="M67" s="5"/>
      <c r="O67" s="98">
        <f>Tabulka2[[#This Row],[FINANCE ÚČASTNÍKŮ PROJEKTU Výše podpory z národních zdrojů ]]+1</f>
        <v>60</v>
      </c>
      <c r="P67" s="98"/>
    </row>
    <row r="68" spans="4:16" ht="42.5" customHeight="1">
      <c r="D68" s="5" t="s">
        <v>747</v>
      </c>
      <c r="E68" s="21" t="s">
        <v>379</v>
      </c>
      <c r="F68" s="51" t="s">
        <v>839</v>
      </c>
      <c r="G68" s="22" t="s">
        <v>378</v>
      </c>
      <c r="H68" s="5" t="s">
        <v>380</v>
      </c>
      <c r="I68" s="10" t="s">
        <v>381</v>
      </c>
      <c r="J68" s="10" t="s">
        <v>4</v>
      </c>
      <c r="K68" s="20">
        <v>29218</v>
      </c>
      <c r="L68" s="20">
        <v>6970</v>
      </c>
      <c r="M68" s="5"/>
      <c r="O68" s="98">
        <f>Tabulka2[[#This Row],[FINANCE ÚČASTNÍKŮ PROJEKTU Výše podpory z národních zdrojů ]]+1</f>
        <v>6971</v>
      </c>
      <c r="P68" s="98"/>
    </row>
    <row r="69" spans="4:16" ht="42.5" customHeight="1">
      <c r="D69" s="5" t="s">
        <v>748</v>
      </c>
      <c r="E69" s="21" t="s">
        <v>360</v>
      </c>
      <c r="F69" s="51" t="s">
        <v>839</v>
      </c>
      <c r="G69" s="22" t="s">
        <v>359</v>
      </c>
      <c r="H69" s="5" t="s">
        <v>361</v>
      </c>
      <c r="I69" s="10" t="s">
        <v>218</v>
      </c>
      <c r="J69" s="10" t="s">
        <v>78</v>
      </c>
      <c r="K69" s="20">
        <v>23855</v>
      </c>
      <c r="L69" s="20">
        <v>1265</v>
      </c>
      <c r="M69" s="5"/>
      <c r="O69" s="98">
        <f>Tabulka2[[#This Row],[FINANCE ÚČASTNÍKŮ PROJEKTU Výše podpory z národních zdrojů ]]+1</f>
        <v>1266</v>
      </c>
      <c r="P69" s="98"/>
    </row>
    <row r="70" spans="4:16" ht="42.5" customHeight="1">
      <c r="D70" s="5" t="s">
        <v>749</v>
      </c>
      <c r="E70" s="21" t="s">
        <v>814</v>
      </c>
      <c r="F70" s="51" t="s">
        <v>839</v>
      </c>
      <c r="G70" s="22" t="s">
        <v>367</v>
      </c>
      <c r="H70" s="5" t="s">
        <v>368</v>
      </c>
      <c r="I70" s="10" t="s">
        <v>218</v>
      </c>
      <c r="J70" s="10" t="s">
        <v>78</v>
      </c>
      <c r="K70" s="20">
        <v>23539</v>
      </c>
      <c r="L70" s="20">
        <v>0</v>
      </c>
      <c r="M70" s="5"/>
      <c r="O70" s="98">
        <f>Tabulka2[[#This Row],[FINANCE ÚČASTNÍKŮ PROJEKTU Výše podpory z národních zdrojů ]]+1</f>
        <v>1</v>
      </c>
      <c r="P70" s="98"/>
    </row>
    <row r="71" spans="4:16" ht="42.5" customHeight="1">
      <c r="D71" s="5" t="s">
        <v>750</v>
      </c>
      <c r="E71" s="21" t="s">
        <v>370</v>
      </c>
      <c r="F71" s="51" t="s">
        <v>839</v>
      </c>
      <c r="G71" s="22" t="s">
        <v>369</v>
      </c>
      <c r="H71" s="5" t="s">
        <v>371</v>
      </c>
      <c r="I71" s="10" t="s">
        <v>218</v>
      </c>
      <c r="J71" s="10" t="s">
        <v>78</v>
      </c>
      <c r="K71" s="20">
        <v>30681</v>
      </c>
      <c r="L71" s="20">
        <v>10120</v>
      </c>
      <c r="M71" s="5"/>
      <c r="O71" s="98">
        <f>Tabulka2[[#This Row],[FINANCE ÚČASTNÍKŮ PROJEKTU Výše podpory z národních zdrojů ]]+1</f>
        <v>10121</v>
      </c>
      <c r="P71" s="98"/>
    </row>
    <row r="72" spans="4:16" ht="42.5" customHeight="1">
      <c r="D72" s="5" t="s">
        <v>751</v>
      </c>
      <c r="E72" s="21" t="s">
        <v>435</v>
      </c>
      <c r="F72" s="51" t="s">
        <v>839</v>
      </c>
      <c r="G72" s="22" t="s">
        <v>434</v>
      </c>
      <c r="H72" s="22" t="s">
        <v>436</v>
      </c>
      <c r="I72" s="10" t="s">
        <v>381</v>
      </c>
      <c r="J72" s="10" t="s">
        <v>78</v>
      </c>
      <c r="K72" s="20">
        <v>28860</v>
      </c>
      <c r="L72" s="20">
        <v>1265</v>
      </c>
      <c r="M72" s="5"/>
      <c r="O72" s="98">
        <f>Tabulka2[[#This Row],[FINANCE ÚČASTNÍKŮ PROJEKTU Výše podpory z národních zdrojů ]]+1</f>
        <v>1266</v>
      </c>
      <c r="P72" s="98"/>
    </row>
    <row r="73" spans="4:16" ht="42.5" customHeight="1">
      <c r="D73" s="5" t="s">
        <v>752</v>
      </c>
      <c r="E73" s="21" t="s">
        <v>468</v>
      </c>
      <c r="F73" s="51" t="s">
        <v>834</v>
      </c>
      <c r="G73" s="22" t="s">
        <v>467</v>
      </c>
      <c r="H73" s="22" t="s">
        <v>469</v>
      </c>
      <c r="I73" s="10" t="s">
        <v>399</v>
      </c>
      <c r="J73" s="10" t="s">
        <v>7</v>
      </c>
      <c r="K73" s="20">
        <v>1442</v>
      </c>
      <c r="L73" s="20">
        <v>1442</v>
      </c>
      <c r="M73" s="5"/>
      <c r="O73" s="98">
        <f>Tabulka2[[#This Row],[FINANCE ÚČASTNÍKŮ PROJEKTU Výše podpory z národních zdrojů ]]+1</f>
        <v>1443</v>
      </c>
      <c r="P73" s="98"/>
    </row>
    <row r="74" spans="4:16" ht="42.5" customHeight="1">
      <c r="D74" s="5" t="s">
        <v>753</v>
      </c>
      <c r="E74" s="21" t="s">
        <v>471</v>
      </c>
      <c r="F74" s="51" t="s">
        <v>834</v>
      </c>
      <c r="G74" s="22" t="s">
        <v>470</v>
      </c>
      <c r="H74" s="22" t="s">
        <v>472</v>
      </c>
      <c r="I74" s="10" t="s">
        <v>399</v>
      </c>
      <c r="J74" s="10" t="s">
        <v>7</v>
      </c>
      <c r="K74" s="20">
        <v>4195</v>
      </c>
      <c r="L74" s="20">
        <v>908</v>
      </c>
      <c r="M74" s="5"/>
      <c r="O74" s="98">
        <f>Tabulka2[[#This Row],[FINANCE ÚČASTNÍKŮ PROJEKTU Výše podpory z národních zdrojů ]]+1</f>
        <v>909</v>
      </c>
      <c r="P74" s="98"/>
    </row>
    <row r="75" spans="4:16" ht="42.5" customHeight="1">
      <c r="D75" s="5" t="s">
        <v>754</v>
      </c>
      <c r="E75" s="21" t="s">
        <v>477</v>
      </c>
      <c r="F75" s="51" t="s">
        <v>834</v>
      </c>
      <c r="G75" s="22" t="s">
        <v>476</v>
      </c>
      <c r="H75" s="22" t="s">
        <v>478</v>
      </c>
      <c r="I75" s="10" t="s">
        <v>399</v>
      </c>
      <c r="J75" s="10" t="s">
        <v>7</v>
      </c>
      <c r="K75" s="20">
        <v>1509</v>
      </c>
      <c r="L75" s="20">
        <v>1509</v>
      </c>
      <c r="M75" s="5"/>
      <c r="O75" s="98">
        <f>Tabulka2[[#This Row],[FINANCE ÚČASTNÍKŮ PROJEKTU Výše podpory z národních zdrojů ]]+1</f>
        <v>1510</v>
      </c>
      <c r="P75" s="98"/>
    </row>
    <row r="76" spans="4:16" ht="42.5" customHeight="1">
      <c r="D76" s="5" t="s">
        <v>755</v>
      </c>
      <c r="E76" s="21" t="s">
        <v>487</v>
      </c>
      <c r="F76" s="51" t="s">
        <v>836</v>
      </c>
      <c r="G76" s="22" t="s">
        <v>486</v>
      </c>
      <c r="H76" s="22" t="s">
        <v>488</v>
      </c>
      <c r="I76" s="10" t="s">
        <v>298</v>
      </c>
      <c r="J76" s="10" t="s">
        <v>4</v>
      </c>
      <c r="K76" s="20">
        <v>3173</v>
      </c>
      <c r="L76" s="20">
        <v>3173</v>
      </c>
      <c r="M76" s="5"/>
      <c r="O76" s="98">
        <f>Tabulka2[[#This Row],[FINANCE ÚČASTNÍKŮ PROJEKTU Výše podpory z národních zdrojů ]]+1</f>
        <v>3174</v>
      </c>
      <c r="P76" s="98"/>
    </row>
    <row r="77" spans="4:16" ht="42.5" customHeight="1">
      <c r="D77" s="5" t="s">
        <v>756</v>
      </c>
      <c r="E77" s="21" t="s">
        <v>489</v>
      </c>
      <c r="F77" s="51" t="s">
        <v>837</v>
      </c>
      <c r="G77" s="22" t="s">
        <v>490</v>
      </c>
      <c r="H77" s="22" t="s">
        <v>491</v>
      </c>
      <c r="I77" s="10" t="s">
        <v>399</v>
      </c>
      <c r="J77" s="10" t="s">
        <v>4</v>
      </c>
      <c r="K77" s="20">
        <v>1479</v>
      </c>
      <c r="L77" s="20">
        <v>1479</v>
      </c>
      <c r="M77" s="5"/>
      <c r="O77" s="98">
        <f>Tabulka2[[#This Row],[FINANCE ÚČASTNÍKŮ PROJEKTU Výše podpory z národních zdrojů ]]+1</f>
        <v>1480</v>
      </c>
      <c r="P77" s="98"/>
    </row>
    <row r="78" spans="4:16" ht="42.5" customHeight="1">
      <c r="D78" s="5" t="s">
        <v>757</v>
      </c>
      <c r="E78" s="21" t="s">
        <v>554</v>
      </c>
      <c r="F78" s="50" t="s">
        <v>839</v>
      </c>
      <c r="G78" s="22" t="s">
        <v>553</v>
      </c>
      <c r="H78" s="22" t="s">
        <v>555</v>
      </c>
      <c r="I78" s="10" t="s">
        <v>556</v>
      </c>
      <c r="J78" s="10" t="s">
        <v>78</v>
      </c>
      <c r="K78" s="20">
        <v>11149</v>
      </c>
      <c r="L78" s="20">
        <v>2029</v>
      </c>
      <c r="M78" s="5"/>
      <c r="O78" s="98">
        <f>Tabulka2[[#This Row],[FINANCE ÚČASTNÍKŮ PROJEKTU Výše podpory z národních zdrojů ]]+1</f>
        <v>2030</v>
      </c>
      <c r="P78" s="98"/>
    </row>
    <row r="79" spans="4:16" ht="42.5" customHeight="1">
      <c r="D79" s="5" t="s">
        <v>758</v>
      </c>
      <c r="E79" s="21" t="s">
        <v>561</v>
      </c>
      <c r="F79" s="50" t="s">
        <v>839</v>
      </c>
      <c r="G79" s="22" t="s">
        <v>560</v>
      </c>
      <c r="H79" s="22" t="s">
        <v>562</v>
      </c>
      <c r="I79" s="10" t="s">
        <v>559</v>
      </c>
      <c r="J79" s="10" t="s">
        <v>4</v>
      </c>
      <c r="K79" s="20">
        <v>6202</v>
      </c>
      <c r="L79" s="20">
        <v>3955</v>
      </c>
      <c r="M79" s="5"/>
      <c r="O79" s="98">
        <f>Tabulka2[[#This Row],[FINANCE ÚČASTNÍKŮ PROJEKTU Výše podpory z národních zdrojů ]]+1</f>
        <v>3956</v>
      </c>
      <c r="P79" s="98"/>
    </row>
    <row r="80" spans="4:16" ht="42.5" customHeight="1">
      <c r="D80" s="5" t="s">
        <v>759</v>
      </c>
      <c r="E80" s="21" t="s">
        <v>527</v>
      </c>
      <c r="F80" s="50" t="s">
        <v>818</v>
      </c>
      <c r="G80" s="22" t="s">
        <v>528</v>
      </c>
      <c r="H80" s="22" t="s">
        <v>570</v>
      </c>
      <c r="I80" s="10" t="s">
        <v>569</v>
      </c>
      <c r="J80" s="10" t="s">
        <v>5</v>
      </c>
      <c r="K80" s="20">
        <v>1227</v>
      </c>
      <c r="L80" s="20">
        <v>1227</v>
      </c>
      <c r="M80" s="5"/>
      <c r="O80" s="98">
        <f>Tabulka2[[#This Row],[FINANCE ÚČASTNÍKŮ PROJEKTU Výše podpory z národních zdrojů ]]+1</f>
        <v>1228</v>
      </c>
      <c r="P80" s="98"/>
    </row>
    <row r="81" spans="4:16" ht="42.5" customHeight="1">
      <c r="D81" s="5" t="s">
        <v>760</v>
      </c>
      <c r="E81" s="21" t="s">
        <v>511</v>
      </c>
      <c r="F81" s="50" t="s">
        <v>818</v>
      </c>
      <c r="G81" s="22" t="s">
        <v>571</v>
      </c>
      <c r="H81" s="22" t="s">
        <v>572</v>
      </c>
      <c r="I81" s="10" t="s">
        <v>569</v>
      </c>
      <c r="J81" s="10" t="s">
        <v>5</v>
      </c>
      <c r="K81" s="20">
        <v>2687</v>
      </c>
      <c r="L81" s="20">
        <v>1192</v>
      </c>
      <c r="M81" s="5"/>
      <c r="O81" s="98">
        <f>Tabulka2[[#This Row],[FINANCE ÚČASTNÍKŮ PROJEKTU Výše podpory z národních zdrojů ]]+1</f>
        <v>1193</v>
      </c>
      <c r="P81" s="98"/>
    </row>
    <row r="82" spans="4:16" ht="42.5" customHeight="1">
      <c r="D82" s="5" t="s">
        <v>761</v>
      </c>
      <c r="E82" s="21" t="s">
        <v>504</v>
      </c>
      <c r="F82" s="50" t="s">
        <v>818</v>
      </c>
      <c r="G82" s="22" t="s">
        <v>506</v>
      </c>
      <c r="H82" s="22" t="s">
        <v>505</v>
      </c>
      <c r="I82" s="10" t="s">
        <v>569</v>
      </c>
      <c r="J82" s="10" t="s">
        <v>5</v>
      </c>
      <c r="K82" s="20">
        <v>3713</v>
      </c>
      <c r="L82" s="20">
        <v>1873</v>
      </c>
      <c r="M82" s="5"/>
      <c r="O82" s="98">
        <f>Tabulka2[[#This Row],[FINANCE ÚČASTNÍKŮ PROJEKTU Výše podpory z národních zdrojů ]]+1</f>
        <v>1874</v>
      </c>
      <c r="P82" s="98"/>
    </row>
    <row r="83" spans="4:16" ht="42.5" customHeight="1">
      <c r="D83" s="5" t="s">
        <v>762</v>
      </c>
      <c r="E83" s="21" t="s">
        <v>522</v>
      </c>
      <c r="F83" s="50" t="s">
        <v>818</v>
      </c>
      <c r="G83" s="22" t="s">
        <v>523</v>
      </c>
      <c r="H83" s="22" t="s">
        <v>573</v>
      </c>
      <c r="I83" s="10" t="s">
        <v>569</v>
      </c>
      <c r="J83" s="10" t="s">
        <v>5</v>
      </c>
      <c r="K83" s="20">
        <v>2373</v>
      </c>
      <c r="L83" s="20">
        <v>2373</v>
      </c>
      <c r="M83" s="5"/>
      <c r="O83" s="98">
        <f>Tabulka2[[#This Row],[FINANCE ÚČASTNÍKŮ PROJEKTU Výše podpory z národních zdrojů ]]+1</f>
        <v>2374</v>
      </c>
      <c r="P83" s="98"/>
    </row>
    <row r="84" spans="4:16" ht="42.5" customHeight="1">
      <c r="D84" s="5" t="s">
        <v>763</v>
      </c>
      <c r="E84" s="21" t="s">
        <v>574</v>
      </c>
      <c r="F84" s="50" t="s">
        <v>818</v>
      </c>
      <c r="G84" s="22" t="s">
        <v>575</v>
      </c>
      <c r="H84" s="22" t="s">
        <v>576</v>
      </c>
      <c r="I84" s="10" t="s">
        <v>569</v>
      </c>
      <c r="J84" s="10" t="s">
        <v>5</v>
      </c>
      <c r="K84" s="20">
        <v>3796</v>
      </c>
      <c r="L84" s="20">
        <v>1677</v>
      </c>
      <c r="M84" s="5"/>
      <c r="O84" s="98">
        <f>Tabulka2[[#This Row],[FINANCE ÚČASTNÍKŮ PROJEKTU Výše podpory z národních zdrojů ]]+1</f>
        <v>1678</v>
      </c>
      <c r="P84" s="98"/>
    </row>
    <row r="85" spans="4:16" ht="42.5" customHeight="1">
      <c r="D85" s="5" t="s">
        <v>764</v>
      </c>
      <c r="E85" s="21" t="s">
        <v>529</v>
      </c>
      <c r="F85" s="50" t="s">
        <v>818</v>
      </c>
      <c r="G85" s="22" t="s">
        <v>530</v>
      </c>
      <c r="H85" s="22" t="s">
        <v>577</v>
      </c>
      <c r="I85" s="10" t="s">
        <v>569</v>
      </c>
      <c r="J85" s="10" t="s">
        <v>5</v>
      </c>
      <c r="K85" s="20">
        <v>1681</v>
      </c>
      <c r="L85" s="20">
        <v>1245</v>
      </c>
      <c r="M85" s="5"/>
      <c r="O85" s="98">
        <f>Tabulka2[[#This Row],[FINANCE ÚČASTNÍKŮ PROJEKTU Výše podpory z národních zdrojů ]]+1</f>
        <v>1246</v>
      </c>
      <c r="P85" s="98"/>
    </row>
    <row r="86" spans="4:16" ht="42.5" customHeight="1">
      <c r="D86" s="5" t="s">
        <v>765</v>
      </c>
      <c r="E86" s="21" t="s">
        <v>524</v>
      </c>
      <c r="F86" s="50" t="s">
        <v>818</v>
      </c>
      <c r="G86" s="22" t="s">
        <v>526</v>
      </c>
      <c r="H86" s="22" t="s">
        <v>525</v>
      </c>
      <c r="I86" s="10" t="s">
        <v>569</v>
      </c>
      <c r="J86" s="10" t="s">
        <v>5</v>
      </c>
      <c r="K86" s="20">
        <v>2721</v>
      </c>
      <c r="L86" s="20">
        <v>2721</v>
      </c>
      <c r="M86" s="5"/>
      <c r="O86" s="98">
        <f>Tabulka2[[#This Row],[FINANCE ÚČASTNÍKŮ PROJEKTU Výše podpory z národních zdrojů ]]+1</f>
        <v>2722</v>
      </c>
      <c r="P86" s="98"/>
    </row>
    <row r="87" spans="4:16" ht="42.5" customHeight="1">
      <c r="D87" s="5" t="s">
        <v>766</v>
      </c>
      <c r="E87" s="21" t="s">
        <v>509</v>
      </c>
      <c r="F87" s="50" t="s">
        <v>818</v>
      </c>
      <c r="G87" s="22" t="s">
        <v>510</v>
      </c>
      <c r="H87" s="22" t="s">
        <v>580</v>
      </c>
      <c r="I87" s="10" t="s">
        <v>569</v>
      </c>
      <c r="J87" s="10" t="s">
        <v>5</v>
      </c>
      <c r="K87" s="20">
        <v>2787</v>
      </c>
      <c r="L87" s="20">
        <v>1512</v>
      </c>
      <c r="M87" s="5"/>
      <c r="O87" s="98">
        <f>Tabulka2[[#This Row],[FINANCE ÚČASTNÍKŮ PROJEKTU Výše podpory z národních zdrojů ]]+1</f>
        <v>1513</v>
      </c>
      <c r="P87" s="98"/>
    </row>
    <row r="88" spans="4:16" ht="42.5" customHeight="1">
      <c r="D88" s="5" t="s">
        <v>767</v>
      </c>
      <c r="E88" s="21" t="s">
        <v>512</v>
      </c>
      <c r="F88" s="50" t="s">
        <v>818</v>
      </c>
      <c r="G88" s="22" t="s">
        <v>581</v>
      </c>
      <c r="H88" s="22" t="s">
        <v>513</v>
      </c>
      <c r="I88" s="10" t="s">
        <v>569</v>
      </c>
      <c r="J88" s="10" t="s">
        <v>5</v>
      </c>
      <c r="K88" s="20">
        <v>1822</v>
      </c>
      <c r="L88" s="20">
        <v>1822</v>
      </c>
      <c r="M88" s="5"/>
      <c r="O88" s="98">
        <f>Tabulka2[[#This Row],[FINANCE ÚČASTNÍKŮ PROJEKTU Výše podpory z národních zdrojů ]]+1</f>
        <v>1823</v>
      </c>
      <c r="P88" s="98"/>
    </row>
    <row r="89" spans="4:16" ht="42.5" customHeight="1">
      <c r="D89" s="5" t="s">
        <v>768</v>
      </c>
      <c r="E89" s="21" t="s">
        <v>514</v>
      </c>
      <c r="F89" s="50" t="s">
        <v>818</v>
      </c>
      <c r="G89" s="22" t="s">
        <v>516</v>
      </c>
      <c r="H89" s="22" t="s">
        <v>515</v>
      </c>
      <c r="I89" s="10" t="s">
        <v>569</v>
      </c>
      <c r="J89" s="10" t="s">
        <v>5</v>
      </c>
      <c r="K89" s="20">
        <v>2959</v>
      </c>
      <c r="L89" s="20">
        <v>2959</v>
      </c>
      <c r="M89" s="5"/>
      <c r="O89" s="98">
        <f>Tabulka2[[#This Row],[FINANCE ÚČASTNÍKŮ PROJEKTU Výše podpory z národních zdrojů ]]+1</f>
        <v>2960</v>
      </c>
      <c r="P89" s="98"/>
    </row>
    <row r="90" spans="4:16" ht="42.5" customHeight="1">
      <c r="D90" s="5" t="s">
        <v>769</v>
      </c>
      <c r="E90" s="21" t="s">
        <v>517</v>
      </c>
      <c r="F90" s="50" t="s">
        <v>818</v>
      </c>
      <c r="G90" s="22" t="s">
        <v>519</v>
      </c>
      <c r="H90" s="22" t="s">
        <v>518</v>
      </c>
      <c r="I90" s="10" t="s">
        <v>569</v>
      </c>
      <c r="J90" s="10" t="s">
        <v>5</v>
      </c>
      <c r="K90" s="20">
        <v>1821</v>
      </c>
      <c r="L90" s="20">
        <v>1821</v>
      </c>
      <c r="M90" s="5"/>
      <c r="O90" s="98">
        <f>Tabulka2[[#This Row],[FINANCE ÚČASTNÍKŮ PROJEKTU Výše podpory z národních zdrojů ]]+1</f>
        <v>1822</v>
      </c>
      <c r="P90" s="98"/>
    </row>
    <row r="91" spans="4:16" ht="42.5" customHeight="1">
      <c r="D91" s="5" t="s">
        <v>770</v>
      </c>
      <c r="E91" s="21" t="s">
        <v>547</v>
      </c>
      <c r="F91" s="50" t="s">
        <v>801</v>
      </c>
      <c r="G91" s="22" t="s">
        <v>549</v>
      </c>
      <c r="H91" s="22" t="s">
        <v>548</v>
      </c>
      <c r="I91" s="10" t="s">
        <v>582</v>
      </c>
      <c r="J91" s="10" t="s">
        <v>5</v>
      </c>
      <c r="K91" s="20">
        <v>1705</v>
      </c>
      <c r="L91" s="20">
        <v>1705</v>
      </c>
      <c r="M91" s="5"/>
      <c r="O91" s="98">
        <f>Tabulka2[[#This Row],[FINANCE ÚČASTNÍKŮ PROJEKTU Výše podpory z národních zdrojů ]]+1</f>
        <v>1706</v>
      </c>
      <c r="P91" s="98"/>
    </row>
    <row r="92" spans="4:16" ht="42.5" customHeight="1">
      <c r="D92" s="5" t="s">
        <v>771</v>
      </c>
      <c r="E92" s="21" t="s">
        <v>588</v>
      </c>
      <c r="F92" s="50" t="s">
        <v>819</v>
      </c>
      <c r="G92" s="22" t="s">
        <v>589</v>
      </c>
      <c r="H92" s="22" t="s">
        <v>587</v>
      </c>
      <c r="I92" s="10" t="s">
        <v>582</v>
      </c>
      <c r="J92" s="10" t="s">
        <v>5</v>
      </c>
      <c r="K92" s="20">
        <v>2866</v>
      </c>
      <c r="L92" s="20">
        <v>954</v>
      </c>
      <c r="M92" s="5"/>
      <c r="O92" s="98">
        <f>Tabulka2[[#This Row],[FINANCE ÚČASTNÍKŮ PROJEKTU Výše podpory z národních zdrojů ]]+1</f>
        <v>955</v>
      </c>
      <c r="P92" s="98"/>
    </row>
    <row r="93" spans="4:16" ht="42.5" customHeight="1">
      <c r="D93" s="5" t="s">
        <v>772</v>
      </c>
      <c r="E93" s="21" t="s">
        <v>541</v>
      </c>
      <c r="F93" s="50" t="s">
        <v>821</v>
      </c>
      <c r="G93" s="22" t="s">
        <v>543</v>
      </c>
      <c r="H93" s="22" t="s">
        <v>542</v>
      </c>
      <c r="I93" s="10" t="s">
        <v>569</v>
      </c>
      <c r="J93" s="10" t="s">
        <v>5</v>
      </c>
      <c r="K93" s="20">
        <v>1933</v>
      </c>
      <c r="L93" s="20">
        <v>1933</v>
      </c>
      <c r="M93" s="5"/>
      <c r="O93" s="98">
        <f>Tabulka2[[#This Row],[FINANCE ÚČASTNÍKŮ PROJEKTU Výše podpory z národních zdrojů ]]+1</f>
        <v>1934</v>
      </c>
      <c r="P93" s="98"/>
    </row>
    <row r="94" spans="4:16" ht="42.5" customHeight="1">
      <c r="D94" s="5" t="s">
        <v>773</v>
      </c>
      <c r="E94" s="21" t="s">
        <v>594</v>
      </c>
      <c r="F94" s="50" t="s">
        <v>837</v>
      </c>
      <c r="G94" s="22" t="s">
        <v>590</v>
      </c>
      <c r="H94" s="22" t="s">
        <v>598</v>
      </c>
      <c r="I94" s="10" t="s">
        <v>556</v>
      </c>
      <c r="J94" s="10" t="s">
        <v>4</v>
      </c>
      <c r="K94" s="20">
        <v>2628</v>
      </c>
      <c r="L94" s="20">
        <v>1585</v>
      </c>
      <c r="M94" s="5"/>
      <c r="O94" s="98">
        <f>Tabulka2[[#This Row],[FINANCE ÚČASTNÍKŮ PROJEKTU Výše podpory z národních zdrojů ]]+1</f>
        <v>1586</v>
      </c>
      <c r="P94" s="98"/>
    </row>
    <row r="95" spans="4:16" ht="42.5" customHeight="1">
      <c r="D95" s="5" t="s">
        <v>774</v>
      </c>
      <c r="E95" s="21" t="s">
        <v>595</v>
      </c>
      <c r="F95" s="50" t="s">
        <v>837</v>
      </c>
      <c r="G95" s="22" t="s">
        <v>591</v>
      </c>
      <c r="H95" s="22" t="s">
        <v>599</v>
      </c>
      <c r="I95" s="10" t="s">
        <v>556</v>
      </c>
      <c r="J95" s="10" t="s">
        <v>4</v>
      </c>
      <c r="K95" s="20">
        <v>1990</v>
      </c>
      <c r="L95" s="20">
        <v>1990</v>
      </c>
      <c r="M95" s="5"/>
      <c r="O95" s="98">
        <f>Tabulka2[[#This Row],[FINANCE ÚČASTNÍKŮ PROJEKTU Výše podpory z národních zdrojů ]]+1</f>
        <v>1991</v>
      </c>
      <c r="P95" s="98"/>
    </row>
    <row r="96" spans="4:16" ht="42.5" customHeight="1">
      <c r="D96" s="5" t="s">
        <v>775</v>
      </c>
      <c r="E96" s="21" t="s">
        <v>596</v>
      </c>
      <c r="F96" s="50" t="s">
        <v>837</v>
      </c>
      <c r="G96" s="22" t="s">
        <v>592</v>
      </c>
      <c r="H96" s="22" t="s">
        <v>600</v>
      </c>
      <c r="I96" s="10" t="s">
        <v>556</v>
      </c>
      <c r="J96" s="10" t="s">
        <v>4</v>
      </c>
      <c r="K96" s="20">
        <v>1785</v>
      </c>
      <c r="L96" s="20">
        <v>1785</v>
      </c>
      <c r="M96" s="5"/>
      <c r="O96" s="98">
        <f>Tabulka2[[#This Row],[FINANCE ÚČASTNÍKŮ PROJEKTU Výše podpory z národních zdrojů ]]+1</f>
        <v>1786</v>
      </c>
      <c r="P96" s="98"/>
    </row>
    <row r="97" spans="4:16" ht="42.5" customHeight="1">
      <c r="D97" s="5" t="s">
        <v>776</v>
      </c>
      <c r="E97" s="21" t="s">
        <v>597</v>
      </c>
      <c r="F97" s="50" t="s">
        <v>837</v>
      </c>
      <c r="G97" s="22" t="s">
        <v>593</v>
      </c>
      <c r="H97" s="22" t="s">
        <v>601</v>
      </c>
      <c r="I97" s="10" t="s">
        <v>556</v>
      </c>
      <c r="J97" s="10" t="s">
        <v>4</v>
      </c>
      <c r="K97" s="20">
        <v>1511</v>
      </c>
      <c r="L97" s="20">
        <v>1511</v>
      </c>
      <c r="M97" s="5"/>
      <c r="O97" s="98">
        <f>Tabulka2[[#This Row],[FINANCE ÚČASTNÍKŮ PROJEKTU Výše podpory z národních zdrojů ]]+1</f>
        <v>1512</v>
      </c>
      <c r="P97" s="98"/>
    </row>
    <row r="98" spans="4:16" ht="42.5" customHeight="1">
      <c r="D98" s="5" t="s">
        <v>777</v>
      </c>
      <c r="E98" s="21" t="s">
        <v>602</v>
      </c>
      <c r="F98" s="50" t="s">
        <v>832</v>
      </c>
      <c r="G98" s="22" t="s">
        <v>603</v>
      </c>
      <c r="H98" s="22" t="s">
        <v>604</v>
      </c>
      <c r="I98" s="10" t="s">
        <v>556</v>
      </c>
      <c r="J98" s="10" t="s">
        <v>611</v>
      </c>
      <c r="K98" s="65">
        <v>2058</v>
      </c>
      <c r="L98" s="20">
        <v>1381</v>
      </c>
      <c r="M98" s="5"/>
      <c r="O98" s="98">
        <f>Tabulka2[[#This Row],[FINANCE ÚČASTNÍKŮ PROJEKTU Výše podpory z národních zdrojů ]]+1</f>
        <v>1382</v>
      </c>
      <c r="P98" s="98"/>
    </row>
    <row r="99" spans="4:16" ht="42.5" customHeight="1">
      <c r="D99" s="5" t="s">
        <v>778</v>
      </c>
      <c r="E99" s="21" t="s">
        <v>609</v>
      </c>
      <c r="F99" s="50" t="s">
        <v>832</v>
      </c>
      <c r="G99" s="22" t="s">
        <v>610</v>
      </c>
      <c r="H99" s="22" t="s">
        <v>608</v>
      </c>
      <c r="I99" s="10" t="s">
        <v>556</v>
      </c>
      <c r="J99" s="10" t="s">
        <v>611</v>
      </c>
      <c r="K99" s="20">
        <v>2641</v>
      </c>
      <c r="L99" s="20">
        <v>2641</v>
      </c>
      <c r="M99" s="5"/>
      <c r="O99" s="98">
        <f>Tabulka2[[#This Row],[FINANCE ÚČASTNÍKŮ PROJEKTU Výše podpory z národních zdrojů ]]+1</f>
        <v>2642</v>
      </c>
      <c r="P99" s="98"/>
    </row>
    <row r="100" spans="4:16" ht="42.5" customHeight="1">
      <c r="D100" s="5" t="s">
        <v>779</v>
      </c>
      <c r="E100" s="21" t="s">
        <v>612</v>
      </c>
      <c r="F100" s="50" t="s">
        <v>832</v>
      </c>
      <c r="G100" s="22" t="s">
        <v>613</v>
      </c>
      <c r="H100" s="22" t="s">
        <v>614</v>
      </c>
      <c r="I100" s="10" t="s">
        <v>556</v>
      </c>
      <c r="J100" s="10" t="s">
        <v>611</v>
      </c>
      <c r="K100" s="20">
        <v>1974</v>
      </c>
      <c r="L100" s="20">
        <v>1043</v>
      </c>
      <c r="M100" s="5"/>
      <c r="O100" s="98">
        <f>Tabulka2[[#This Row],[FINANCE ÚČASTNÍKŮ PROJEKTU Výše podpory z národních zdrojů ]]+1</f>
        <v>1044</v>
      </c>
      <c r="P100" s="98"/>
    </row>
    <row r="101" spans="4:16" ht="42.5" customHeight="1">
      <c r="D101" s="5" t="s">
        <v>780</v>
      </c>
      <c r="E101" s="21" t="s">
        <v>615</v>
      </c>
      <c r="F101" s="50" t="s">
        <v>832</v>
      </c>
      <c r="G101" s="22" t="s">
        <v>616</v>
      </c>
      <c r="H101" s="22" t="s">
        <v>617</v>
      </c>
      <c r="I101" s="10" t="s">
        <v>556</v>
      </c>
      <c r="J101" s="10" t="s">
        <v>611</v>
      </c>
      <c r="K101" s="20">
        <v>2106</v>
      </c>
      <c r="L101" s="20">
        <v>2106</v>
      </c>
      <c r="M101" s="5"/>
      <c r="O101" s="98">
        <f>Tabulka2[[#This Row],[FINANCE ÚČASTNÍKŮ PROJEKTU Výše podpory z národních zdrojů ]]+1</f>
        <v>2107</v>
      </c>
      <c r="P101" s="98"/>
    </row>
    <row r="102" spans="4:16" ht="42.5" customHeight="1">
      <c r="D102" s="5" t="s">
        <v>781</v>
      </c>
      <c r="E102" s="21" t="s">
        <v>622</v>
      </c>
      <c r="F102" s="50" t="s">
        <v>833</v>
      </c>
      <c r="G102" s="22" t="s">
        <v>621</v>
      </c>
      <c r="H102" s="22" t="s">
        <v>623</v>
      </c>
      <c r="I102" s="10" t="s">
        <v>569</v>
      </c>
      <c r="J102" s="10" t="s">
        <v>103</v>
      </c>
      <c r="K102" s="20">
        <v>3403</v>
      </c>
      <c r="L102" s="20">
        <v>772</v>
      </c>
      <c r="M102" s="5"/>
      <c r="O102" s="98">
        <f>Tabulka2[[#This Row],[FINANCE ÚČASTNÍKŮ PROJEKTU Výše podpory z národních zdrojů ]]+1</f>
        <v>773</v>
      </c>
      <c r="P102" s="98"/>
    </row>
    <row r="103" spans="4:16" ht="42.5" customHeight="1">
      <c r="D103" s="5" t="s">
        <v>782</v>
      </c>
      <c r="E103" s="21" t="s">
        <v>626</v>
      </c>
      <c r="F103" s="50" t="s">
        <v>834</v>
      </c>
      <c r="G103" s="22" t="s">
        <v>625</v>
      </c>
      <c r="H103" s="5" t="s">
        <v>815</v>
      </c>
      <c r="I103" s="10" t="s">
        <v>556</v>
      </c>
      <c r="J103" s="10" t="s">
        <v>7</v>
      </c>
      <c r="K103" s="20">
        <v>2966</v>
      </c>
      <c r="L103" s="20">
        <v>1177</v>
      </c>
      <c r="M103" s="5"/>
      <c r="O103" s="98">
        <f>Tabulka2[[#This Row],[FINANCE ÚČASTNÍKŮ PROJEKTU Výše podpory z národních zdrojů ]]+1</f>
        <v>1178</v>
      </c>
      <c r="P103" s="98"/>
    </row>
    <row r="104" spans="4:16" ht="42.5" customHeight="1">
      <c r="D104" s="5" t="s">
        <v>783</v>
      </c>
      <c r="E104" s="21" t="s">
        <v>628</v>
      </c>
      <c r="F104" s="50" t="s">
        <v>834</v>
      </c>
      <c r="G104" s="22" t="s">
        <v>627</v>
      </c>
      <c r="H104" s="5" t="s">
        <v>816</v>
      </c>
      <c r="I104" s="10" t="s">
        <v>556</v>
      </c>
      <c r="J104" s="10" t="s">
        <v>7</v>
      </c>
      <c r="K104" s="20">
        <v>2903</v>
      </c>
      <c r="L104" s="20">
        <v>900</v>
      </c>
      <c r="M104" s="5"/>
      <c r="O104" s="98">
        <f>Tabulka2[[#This Row],[FINANCE ÚČASTNÍKŮ PROJEKTU Výše podpory z národních zdrojů ]]+1</f>
        <v>901</v>
      </c>
      <c r="P104" s="98"/>
    </row>
    <row r="105" spans="4:16" ht="42.5" customHeight="1">
      <c r="D105" s="5" t="s">
        <v>784</v>
      </c>
      <c r="E105" s="21" t="s">
        <v>638</v>
      </c>
      <c r="F105" s="50" t="s">
        <v>818</v>
      </c>
      <c r="G105" s="22" t="s">
        <v>639</v>
      </c>
      <c r="H105" s="5" t="s">
        <v>640</v>
      </c>
      <c r="I105" s="10" t="s">
        <v>569</v>
      </c>
      <c r="J105" s="10" t="s">
        <v>5</v>
      </c>
      <c r="K105" s="20">
        <v>4368</v>
      </c>
      <c r="L105" s="20">
        <v>1184</v>
      </c>
      <c r="M105" s="5"/>
      <c r="O105" s="98">
        <f>Tabulka2[[#This Row],[FINANCE ÚČASTNÍKŮ PROJEKTU Výše podpory z národních zdrojů ]]+1</f>
        <v>1185</v>
      </c>
      <c r="P105" s="98"/>
    </row>
    <row r="106" spans="4:16" ht="42.5" customHeight="1">
      <c r="D106" s="5" t="s">
        <v>785</v>
      </c>
      <c r="E106" s="21" t="s">
        <v>636</v>
      </c>
      <c r="F106" s="50" t="s">
        <v>839</v>
      </c>
      <c r="G106" s="22" t="s">
        <v>637</v>
      </c>
      <c r="H106" s="5" t="s">
        <v>641</v>
      </c>
      <c r="I106" s="10" t="s">
        <v>559</v>
      </c>
      <c r="J106" s="10" t="s">
        <v>4</v>
      </c>
      <c r="K106" s="20">
        <v>7920</v>
      </c>
      <c r="L106" s="20">
        <v>3944</v>
      </c>
      <c r="M106" s="5"/>
      <c r="O106" s="98">
        <f>Tabulka2[[#This Row],[FINANCE ÚČASTNÍKŮ PROJEKTU Výše podpory z národních zdrojů ]]+1</f>
        <v>3945</v>
      </c>
      <c r="P106" s="98"/>
    </row>
    <row r="107" spans="4:16" ht="42.5" customHeight="1">
      <c r="D107" s="5" t="s">
        <v>786</v>
      </c>
      <c r="E107" s="21" t="s">
        <v>646</v>
      </c>
      <c r="F107" s="50" t="s">
        <v>838</v>
      </c>
      <c r="G107" s="22" t="s">
        <v>647</v>
      </c>
      <c r="H107" s="22" t="s">
        <v>651</v>
      </c>
      <c r="I107" s="10" t="s">
        <v>569</v>
      </c>
      <c r="J107" s="10" t="s">
        <v>4</v>
      </c>
      <c r="K107" s="20">
        <v>62</v>
      </c>
      <c r="L107" s="20">
        <v>62</v>
      </c>
      <c r="M107" s="5"/>
      <c r="O107" s="98">
        <f>Tabulka2[[#This Row],[FINANCE ÚČASTNÍKŮ PROJEKTU Výše podpory z národních zdrojů ]]+1</f>
        <v>63</v>
      </c>
      <c r="P107" s="98"/>
    </row>
    <row r="108" spans="4:16" ht="42.5" customHeight="1">
      <c r="D108" s="5" t="s">
        <v>787</v>
      </c>
      <c r="E108" s="33" t="s">
        <v>648</v>
      </c>
      <c r="F108" s="50" t="s">
        <v>839</v>
      </c>
      <c r="G108" s="22" t="s">
        <v>649</v>
      </c>
      <c r="H108" s="22" t="s">
        <v>650</v>
      </c>
      <c r="I108" s="10" t="s">
        <v>559</v>
      </c>
      <c r="J108" s="10" t="s">
        <v>4</v>
      </c>
      <c r="K108" s="20">
        <v>5940</v>
      </c>
      <c r="L108" s="20">
        <v>2765</v>
      </c>
      <c r="M108" s="5"/>
      <c r="O108" s="98">
        <f>Tabulka2[[#This Row],[FINANCE ÚČASTNÍKŮ PROJEKTU Výše podpory z národních zdrojů ]]+1</f>
        <v>2766</v>
      </c>
      <c r="P108" s="98"/>
    </row>
    <row r="109" spans="4:16" ht="42.5" customHeight="1">
      <c r="D109" s="5" t="s">
        <v>788</v>
      </c>
      <c r="E109" s="33" t="s">
        <v>652</v>
      </c>
      <c r="F109" s="50" t="s">
        <v>837</v>
      </c>
      <c r="G109" s="22" t="s">
        <v>653</v>
      </c>
      <c r="H109" s="22" t="s">
        <v>654</v>
      </c>
      <c r="I109" s="10" t="s">
        <v>556</v>
      </c>
      <c r="J109" s="10" t="s">
        <v>4</v>
      </c>
      <c r="K109" s="20">
        <v>210</v>
      </c>
      <c r="L109" s="20">
        <v>210</v>
      </c>
      <c r="M109" s="5"/>
      <c r="O109" s="98">
        <f>Tabulka2[[#This Row],[FINANCE ÚČASTNÍKŮ PROJEKTU Výše podpory z národních zdrojů ]]+1</f>
        <v>211</v>
      </c>
      <c r="P109" s="98"/>
    </row>
    <row r="110" spans="4:16" ht="42.5" customHeight="1">
      <c r="D110" s="5" t="s">
        <v>789</v>
      </c>
      <c r="E110" s="33" t="s">
        <v>655</v>
      </c>
      <c r="F110" s="50" t="s">
        <v>837</v>
      </c>
      <c r="G110" s="22" t="s">
        <v>656</v>
      </c>
      <c r="H110" s="22" t="s">
        <v>657</v>
      </c>
      <c r="I110" s="10" t="s">
        <v>569</v>
      </c>
      <c r="J110" s="10" t="s">
        <v>4</v>
      </c>
      <c r="K110" s="20">
        <v>526</v>
      </c>
      <c r="L110" s="20">
        <v>526</v>
      </c>
      <c r="M110" s="5"/>
      <c r="O110" s="98">
        <f>Tabulka2[[#This Row],[FINANCE ÚČASTNÍKŮ PROJEKTU Výše podpory z národních zdrojů ]]+1</f>
        <v>527</v>
      </c>
      <c r="P110" s="98"/>
    </row>
    <row r="111" spans="4:16" ht="42.5" customHeight="1">
      <c r="D111" s="5" t="s">
        <v>790</v>
      </c>
      <c r="E111" s="21" t="s">
        <v>673</v>
      </c>
      <c r="F111" s="50" t="s">
        <v>828</v>
      </c>
      <c r="G111" s="22" t="s">
        <v>672</v>
      </c>
      <c r="H111" s="22" t="s">
        <v>674</v>
      </c>
      <c r="I111" s="10" t="s">
        <v>556</v>
      </c>
      <c r="J111" s="10" t="s">
        <v>7</v>
      </c>
      <c r="K111" s="20">
        <v>498</v>
      </c>
      <c r="L111" s="20">
        <v>142</v>
      </c>
      <c r="M111" s="5"/>
      <c r="O111" s="98">
        <f>Tabulka2[[#This Row],[FINANCE ÚČASTNÍKŮ PROJEKTU Výše podpory z národních zdrojů ]]+1</f>
        <v>143</v>
      </c>
      <c r="P111" s="98"/>
    </row>
    <row r="112" spans="4:16" s="49" customFormat="1" ht="39" customHeight="1">
      <c r="D112" s="5" t="s">
        <v>791</v>
      </c>
      <c r="E112" s="21" t="s">
        <v>799</v>
      </c>
      <c r="F112" s="50" t="s">
        <v>823</v>
      </c>
      <c r="G112" s="5" t="s">
        <v>800</v>
      </c>
      <c r="H112" s="5" t="s">
        <v>802</v>
      </c>
      <c r="I112" s="5" t="s">
        <v>559</v>
      </c>
      <c r="J112" s="5" t="s">
        <v>5</v>
      </c>
      <c r="K112" s="5">
        <v>969</v>
      </c>
      <c r="L112" s="5">
        <v>300</v>
      </c>
      <c r="M112" s="5"/>
      <c r="O112" s="98">
        <f>Tabulka2[[#This Row],[FINANCE ÚČASTNÍKŮ PROJEKTU Výše podpory z národních zdrojů ]]+1</f>
        <v>301</v>
      </c>
      <c r="P112" s="98"/>
    </row>
    <row r="113" spans="4:13" s="40" customFormat="1" ht="43" customHeight="1">
      <c r="D113" s="70" t="s">
        <v>898</v>
      </c>
      <c r="E113" s="70"/>
      <c r="F113" s="71"/>
      <c r="G113" s="70"/>
      <c r="H113" s="70"/>
      <c r="I113" s="70"/>
      <c r="J113" s="70"/>
      <c r="K113" s="70">
        <f>SUBTOTAL(109,Tabulka2[[FINANCE PROJEKTU Výše podpory z národních zdrojů ]])</f>
        <v>955424</v>
      </c>
      <c r="L113" s="70">
        <f>SUBTOTAL(109,Tabulka2[[FINANCE ÚČASTNÍKŮ PROJEKTU Výše podpory z národních zdrojů ]])</f>
        <v>206809</v>
      </c>
      <c r="M113" s="70">
        <f>SUBTOTAL(103,Tabulka2[POZNÁMKA])</f>
        <v>0</v>
      </c>
    </row>
  </sheetData>
  <mergeCells count="2">
    <mergeCell ref="D4:M4"/>
    <mergeCell ref="D5:M5"/>
  </mergeCells>
  <phoneticPr fontId="4" type="noConversion"/>
  <hyperlinks>
    <hyperlink ref="E111" r:id="rId1" xr:uid="{B0522123-2FB9-4136-9FB2-40964EDF82A3}"/>
    <hyperlink ref="E110" r:id="rId2" xr:uid="{C7D94B33-6186-4D0C-BF9F-51E4DF70841C}"/>
    <hyperlink ref="E109" r:id="rId3" xr:uid="{D65B20F5-958C-4D91-89D7-2A63D08DB0CD}"/>
    <hyperlink ref="E108" r:id="rId4" xr:uid="{AB7EBD59-8015-4671-A0C7-FA2601486798}"/>
    <hyperlink ref="E107" r:id="rId5" xr:uid="{CCCF4D0E-5D53-4561-A722-D08CE607BE00}"/>
    <hyperlink ref="E106" r:id="rId6" xr:uid="{933BD1CC-1617-40A8-BFA1-7194C74964CA}"/>
    <hyperlink ref="E105" r:id="rId7" xr:uid="{247B8C6F-35B0-4A7B-9E8E-E898EBA896BC}"/>
    <hyperlink ref="E104" r:id="rId8" xr:uid="{DB65E98E-BBBE-4BDF-A917-2002063467CE}"/>
    <hyperlink ref="E103" r:id="rId9" xr:uid="{F64A1FC0-B161-4A6E-8170-7E5F9D90DBFC}"/>
    <hyperlink ref="E102" r:id="rId10" xr:uid="{D8676A1A-CA3E-4817-9AB9-AE4DB0B74D11}"/>
    <hyperlink ref="E101" r:id="rId11" xr:uid="{FC927A37-010D-4A99-AC93-260971A05CD5}"/>
    <hyperlink ref="E98" r:id="rId12" xr:uid="{0D57ED74-BC5C-42D4-8CEC-067C2356DB1D}"/>
    <hyperlink ref="E99" r:id="rId13" xr:uid="{8BFD6FF5-F528-4B23-9995-235974C70E8D}"/>
    <hyperlink ref="E100" r:id="rId14" xr:uid="{A43BB133-9B5F-490C-9E0C-0CF3416759E3}"/>
    <hyperlink ref="E96" r:id="rId15" xr:uid="{791D2F5F-9BDA-4D9F-92A7-D85D7163A520}"/>
    <hyperlink ref="E97" r:id="rId16" xr:uid="{C083C777-21BA-48F5-8972-11D41A981B78}"/>
    <hyperlink ref="E95" r:id="rId17" xr:uid="{DBF43B2F-A0D9-4899-AA21-3A8EB8A27021}"/>
    <hyperlink ref="E94" r:id="rId18" xr:uid="{523BF947-3F0C-4CB7-9CC0-35AB27C8DCDA}"/>
    <hyperlink ref="E91" r:id="rId19" xr:uid="{C9C03091-577A-4075-93C3-8A551AA72555}"/>
    <hyperlink ref="E90" r:id="rId20" xr:uid="{90956745-A6B2-4F44-BEA5-BBFE052D0E4B}"/>
    <hyperlink ref="E89" r:id="rId21" xr:uid="{453EFFAE-825A-4119-B268-BE470FEA03AE}"/>
    <hyperlink ref="E88" r:id="rId22" xr:uid="{2A6189A2-D313-43E6-A7FB-F2449CB3ECBC}"/>
    <hyperlink ref="E87" r:id="rId23" xr:uid="{383A250B-FD20-4F2D-8678-BCB78A821C2F}"/>
    <hyperlink ref="E86" r:id="rId24" xr:uid="{489D0C38-32DA-4AD6-A793-325A0A84D6A1}"/>
    <hyperlink ref="E85" r:id="rId25" xr:uid="{A6DB5E11-5E31-46DF-BF97-21CB7A9B35A3}"/>
    <hyperlink ref="E84" r:id="rId26" xr:uid="{357E9522-2AA8-4A81-A4CD-3A92F7EA7B92}"/>
    <hyperlink ref="E83" r:id="rId27" xr:uid="{A8F4C658-919B-46EA-8E17-6FE4BC3DE9F2}"/>
    <hyperlink ref="E82" r:id="rId28" xr:uid="{BE319ED8-B516-4261-AEC1-1D563B16D3EE}"/>
    <hyperlink ref="E81" r:id="rId29" xr:uid="{5145EA22-A658-47D1-9F16-24FF3646AFC8}"/>
    <hyperlink ref="E80" r:id="rId30" xr:uid="{9B7AD71F-E295-4995-9262-9FD9BBD295E4}"/>
    <hyperlink ref="E79" r:id="rId31" xr:uid="{57C8E595-5E53-435C-96B5-FB77AC3CFA00}"/>
    <hyperlink ref="E78" r:id="rId32" xr:uid="{251EA7D3-1E4E-46B0-8872-D0E304BC863B}"/>
    <hyperlink ref="E53" r:id="rId33" xr:uid="{F689DF71-35D4-4D69-8CFA-E30E0BFFC3A8}"/>
    <hyperlink ref="E77" r:id="rId34" xr:uid="{6D1F3C14-1908-4E60-AEFF-C3EFDA8084D4}"/>
    <hyperlink ref="E76" r:id="rId35" xr:uid="{DEEA98D9-5F1D-4F98-9B2F-D7AEAB2EA4E6}"/>
    <hyperlink ref="E75" r:id="rId36" xr:uid="{AE179690-02CD-4026-A3DD-E79C5594C263}"/>
    <hyperlink ref="E74" r:id="rId37" xr:uid="{C448FE63-F5FC-4713-B2A1-32BE2FD67590}"/>
    <hyperlink ref="E73" r:id="rId38" xr:uid="{84AD396C-95C6-499D-83F9-07C7AB2B26B2}"/>
    <hyperlink ref="E12" r:id="rId39" xr:uid="{AF024DD4-1CED-477B-AFB4-4F74D7F947DD}"/>
    <hyperlink ref="E11" r:id="rId40" xr:uid="{FC234316-6709-4282-828B-5A82905F3E0F}"/>
    <hyperlink ref="E13" r:id="rId41" xr:uid="{92BEAF7E-F0A4-4154-8FDC-D264E27C33DC}"/>
    <hyperlink ref="E72" r:id="rId42" xr:uid="{51C7116A-6A00-4F72-A153-A6693E25A4C1}"/>
    <hyperlink ref="E57" r:id="rId43" xr:uid="{819BCA06-EEBF-40DA-A1FF-4141F2F456F8}"/>
    <hyperlink ref="E69" r:id="rId44" xr:uid="{ADB7743A-88BD-404E-9A45-699A73094DA5}"/>
    <hyperlink ref="E67" r:id="rId45" xr:uid="{94CE211D-A1AB-43CD-945B-2C155C576D7F}"/>
    <hyperlink ref="E50" r:id="rId46" xr:uid="{DE046D9C-3005-4A51-A260-DDADE0C8BF0A}"/>
    <hyperlink ref="E49" r:id="rId47" xr:uid="{73191BA5-2CBC-4F3A-9082-E71143034966}"/>
    <hyperlink ref="E51" r:id="rId48" xr:uid="{32C92076-8C40-4319-8A6B-0E00D882FB4C}"/>
    <hyperlink ref="E41" r:id="rId49" xr:uid="{28894441-21A0-42B6-A977-58163D9D75CB}"/>
    <hyperlink ref="E42" r:id="rId50" xr:uid="{232F7B0A-83CD-4045-820D-FC478BEE4635}"/>
    <hyperlink ref="E39" r:id="rId51" xr:uid="{2B800B2B-F20E-4DC2-B438-1EC5D41048B0}"/>
    <hyperlink ref="E64" r:id="rId52" xr:uid="{50348DF5-2277-4FA9-B174-EFA736C90559}"/>
    <hyperlink ref="E63" r:id="rId53" xr:uid="{6E2B2425-7DA3-4BD0-B823-B57FB923DBF9}"/>
    <hyperlink ref="E68" r:id="rId54" xr:uid="{BF67481B-DF04-4513-BE4E-10C16F95D09B}"/>
    <hyperlink ref="E71" r:id="rId55" xr:uid="{D30BBF90-29D5-40A8-8C3F-C522EC9E1783}"/>
    <hyperlink ref="E70" r:id="rId56" display="_x0009_EH22_008/0004631" xr:uid="{4178D16C-61EC-4F5A-829C-021C63E6EE0F}"/>
    <hyperlink ref="E26" r:id="rId57" xr:uid="{5014DC75-446D-4CEC-94F4-1E0CA86514D5}"/>
    <hyperlink ref="E29" r:id="rId58" xr:uid="{D1CF6785-B544-4F28-9908-9016D642B830}"/>
    <hyperlink ref="E27" r:id="rId59" xr:uid="{F2C2096E-E430-4AD8-82E1-A13211983F2D}"/>
    <hyperlink ref="E24" r:id="rId60" xr:uid="{370ACA2C-D2BC-4079-99CA-0B7430CE5EFC}"/>
    <hyperlink ref="E23" r:id="rId61" xr:uid="{ADC1E2C4-276C-44D2-B21C-01B7A31F6969}"/>
    <hyperlink ref="E30" r:id="rId62" xr:uid="{2AA2E7F6-6021-4637-A66E-A09769A3E5E1}"/>
    <hyperlink ref="E19" r:id="rId63" xr:uid="{E6700F21-E380-493A-8073-E01E75ECE011}"/>
    <hyperlink ref="E22" r:id="rId64" xr:uid="{27140883-7C6E-4EAC-8E39-C253640925B3}"/>
    <hyperlink ref="E20" r:id="rId65" xr:uid="{4040C0B2-C9E9-41D3-9B93-92F65052715D}"/>
    <hyperlink ref="E28" r:id="rId66" xr:uid="{C03F3A24-2791-4AEA-A3C7-FD02EC99FABE}"/>
    <hyperlink ref="E65" r:id="rId67" xr:uid="{96B6E1DB-C6BB-4BFA-92EE-100A909CD0A9}"/>
    <hyperlink ref="E66" r:id="rId68" xr:uid="{2837A629-E3A0-41A1-AB56-28F374CED364}"/>
    <hyperlink ref="E61" r:id="rId69" xr:uid="{34DAB70D-0A3A-42BF-A413-CA9966641CDD}"/>
    <hyperlink ref="E62" r:id="rId70" xr:uid="{DB03F06A-0DC8-4F50-A3C5-C2F4C72A514D}"/>
    <hyperlink ref="E60" r:id="rId71" xr:uid="{6990AC46-7375-406F-BF3E-6AE4FB57C524}"/>
    <hyperlink ref="E58" r:id="rId72" xr:uid="{1B1F98E9-6C05-4D44-9769-5186A4898CA9}"/>
    <hyperlink ref="E56" r:id="rId73" xr:uid="{3E1E0661-80C6-4F75-A6D3-B6CD18E7902D}"/>
    <hyperlink ref="E59" r:id="rId74" tooltip="Klikněte pro detail záznamu" xr:uid="{E81A86AE-2BAF-4483-B9DD-0B594AE537B8}"/>
    <hyperlink ref="E55" r:id="rId75" xr:uid="{3C5C7DE2-0434-44C2-AD51-0D63FA0EA141}"/>
    <hyperlink ref="E54" r:id="rId76" xr:uid="{98195FB9-A309-488B-BBDE-F03542A51C9F}"/>
    <hyperlink ref="E52" r:id="rId77" xr:uid="{39E03ECD-39AF-49E3-8347-36F04D5EE16C}"/>
    <hyperlink ref="E45" r:id="rId78" xr:uid="{B363B41E-5317-41C4-908C-EE0CADFAEDDC}"/>
    <hyperlink ref="E43" r:id="rId79" xr:uid="{AB455BD5-352C-4068-ADB5-3C7B1CA4E36D}"/>
    <hyperlink ref="E44" r:id="rId80" xr:uid="{B058A32E-740E-4250-B30E-125637E916E6}"/>
    <hyperlink ref="E48" r:id="rId81" xr:uid="{49C8DCDB-584E-499C-ACE1-7C1178F4D361}"/>
    <hyperlink ref="E47" r:id="rId82" xr:uid="{1F98C76B-88CF-4B67-A4CB-8C88CA3C39AB}"/>
    <hyperlink ref="E46" r:id="rId83" xr:uid="{6F9D8F79-3F04-43F1-81B4-BE07F1F2A27B}"/>
    <hyperlink ref="E40" r:id="rId84" tooltip="Klikněte pro detail záznamu" xr:uid="{41ECFD2C-7525-4E6F-91E2-7B78A766DA1F}"/>
    <hyperlink ref="E38" r:id="rId85" xr:uid="{D370494F-29FF-472F-A748-423851594AB8}"/>
    <hyperlink ref="E37" r:id="rId86" xr:uid="{C31B9BC4-4DF3-4713-BC3B-F8380FCE1CF1}"/>
    <hyperlink ref="E36" r:id="rId87" xr:uid="{1D03D313-5139-440C-8CDE-1E7F92B7568D}"/>
    <hyperlink ref="E35" r:id="rId88" xr:uid="{0022A101-BC27-412C-97A1-614D57D60B28}"/>
    <hyperlink ref="E34" r:id="rId89" xr:uid="{A07E057E-77C2-4910-BD1B-725362A70960}"/>
    <hyperlink ref="E33" r:id="rId90" xr:uid="{2FA0A216-61B6-4C65-82B1-1F93E28E5EFA}"/>
    <hyperlink ref="E32" r:id="rId91" xr:uid="{D31A159B-B976-4BBF-BCCD-666047FA4D41}"/>
    <hyperlink ref="E31" r:id="rId92" xr:uid="{DB230BA5-E853-4116-8BB2-5E8B86C45653}"/>
    <hyperlink ref="E16" r:id="rId93" xr:uid="{96280DC7-DE08-4682-8576-77987047D05A}"/>
    <hyperlink ref="E15" r:id="rId94" xr:uid="{3812D80D-E2B8-4C1E-8DE3-62D88D756F58}"/>
    <hyperlink ref="E25" r:id="rId95" xr:uid="{E94E094C-F237-4188-91D5-1EEA24A13EEE}"/>
    <hyperlink ref="E17" r:id="rId96" xr:uid="{CE2A29AD-91C9-4174-BCEA-9C902DDB5D64}"/>
    <hyperlink ref="E21" r:id="rId97" xr:uid="{4AE3C8B7-0BFB-4111-BE7A-5968DC105CC4}"/>
    <hyperlink ref="E18" r:id="rId98" xr:uid="{3F497C81-302B-41E5-9937-85700BAC6524}"/>
    <hyperlink ref="E14" r:id="rId99" xr:uid="{379C03F2-2F23-4028-8A97-144799B50B85}"/>
    <hyperlink ref="E8" r:id="rId100" xr:uid="{6D069906-8DF6-43B7-81AA-F01C1D8A6785}"/>
    <hyperlink ref="E9" r:id="rId101" xr:uid="{917FCD52-9F12-4EAF-9417-FE3475EF4B52}"/>
    <hyperlink ref="E10" r:id="rId102" xr:uid="{759DE6E3-D8C4-4C03-AFA1-10CED1EA7359}"/>
    <hyperlink ref="E7" r:id="rId103" xr:uid="{9251943D-B7A6-4692-8E7A-57B08313798D}"/>
    <hyperlink ref="E92" r:id="rId104" xr:uid="{C058BF8C-AF2F-4291-8106-82DABB1D7DB6}"/>
    <hyperlink ref="E112" r:id="rId105" xr:uid="{E5365304-E90B-45D0-9F4B-0B02DC893ED2}"/>
    <hyperlink ref="E93" r:id="rId106" xr:uid="{0D4F09F0-00AD-4005-906D-4536B0042FC1}"/>
    <hyperlink ref="F8" r:id="rId107" xr:uid="{BBF88334-7FCF-43AE-A4EE-B9E5BBA28906}"/>
    <hyperlink ref="F92" r:id="rId108" xr:uid="{46E2842E-7D30-4E59-BAEF-BC94170793FB}"/>
    <hyperlink ref="F7" r:id="rId109" xr:uid="{6043BF81-7758-4B77-89B4-DEF1C827F640}"/>
    <hyperlink ref="F9:F13" r:id="rId110" display="GA - Standardní projekty  (1993 - 2050)" xr:uid="{52484AFE-D7EA-49F9-AD37-B7C8B3C4197B}"/>
    <hyperlink ref="F15:F26" r:id="rId111" display="GA - Standardní projekty  (1993 - 2050)" xr:uid="{DD703C15-B670-4F20-8E01-477339D14B91}"/>
    <hyperlink ref="F28:F33" r:id="rId112" display="GA - Standardní projekty  (1993 - 2050)" xr:uid="{95B8F649-07BD-43DC-BDFE-D713A87BBCE1}"/>
    <hyperlink ref="F80:F90" r:id="rId113" display="GA - Standardní projekty  (1993 - 2050)" xr:uid="{3970B7F3-021B-4378-BD3F-959EAC12945E}"/>
    <hyperlink ref="F105" r:id="rId114" xr:uid="{9F9C90D1-E501-4704-874E-465CF5E67B62}"/>
    <hyperlink ref="F27" r:id="rId115" xr:uid="{F94750FC-8655-433F-84D2-8896386EF9CD}"/>
    <hyperlink ref="F93" r:id="rId116" xr:uid="{D7E3DA77-EFF6-437A-96CE-4A098693A7CD}"/>
    <hyperlink ref="F14" r:id="rId117" xr:uid="{EC5BD85B-959F-4FD2-83DA-3179836B86D5}"/>
    <hyperlink ref="F91" r:id="rId118" xr:uid="{548BB426-D4EE-47F0-9989-BD127E670886}"/>
    <hyperlink ref="F112" r:id="rId119" xr:uid="{756037E1-AC3E-494D-8F32-F9CF68E92F7D}"/>
    <hyperlink ref="F34" r:id="rId120" xr:uid="{31D4A542-6DAB-49AB-B160-3F26BE299379}"/>
    <hyperlink ref="F35" r:id="rId121" xr:uid="{262158FF-FFA3-4716-86AF-781265DEDE4D}"/>
    <hyperlink ref="F36" r:id="rId122" xr:uid="{6EBE7026-C475-41F9-B479-542C085AA0C1}"/>
    <hyperlink ref="F37" r:id="rId123" xr:uid="{C5D982C1-6486-4C25-8E09-21492B1B672D}"/>
    <hyperlink ref="F38" r:id="rId124" xr:uid="{38A4263C-1B5D-42B6-B648-7D67111A465A}"/>
    <hyperlink ref="F39" r:id="rId125" xr:uid="{FDD11355-043B-407F-A387-25083260EE81}"/>
    <hyperlink ref="F40" r:id="rId126" xr:uid="{37A0DDC1-DBBD-4CEF-A774-2E080C1CEB1C}"/>
    <hyperlink ref="F41" r:id="rId127" xr:uid="{009C94B3-308D-409D-99B9-9234136950CA}"/>
    <hyperlink ref="F42" r:id="rId128" xr:uid="{40233BEB-B087-4CB2-8A98-9F4CD39318DE}"/>
    <hyperlink ref="F43" r:id="rId129" display="https://www.isvavai.cz/cea?s=programy&amp;ss=detail&amp;n=0&amp;h=TN" xr:uid="{97731C4D-6013-472A-AA7D-5FAB4FEE147B}"/>
    <hyperlink ref="F44" r:id="rId130" display="https://www.isvavai.cz/cea?s=programy&amp;ss=detail&amp;n=0&amp;h=TN" xr:uid="{4504AF56-039B-488B-A602-82233EF916E0}"/>
    <hyperlink ref="F45" r:id="rId131" display="https://www.isvavai.cz/cea?s=programy&amp;ss=detail&amp;n=0&amp;h=TN" xr:uid="{A48FC632-7153-4381-A91F-C051FDEE986A}"/>
    <hyperlink ref="F46" r:id="rId132" display="https://www.isvavai.cz/cea?s=programy&amp;ss=detail&amp;n=0&amp;h=TN" xr:uid="{23CFF89D-D834-4A03-A1C5-05477FD3BEA6}"/>
    <hyperlink ref="F47" r:id="rId133" display="https://www.isvavai.cz/cea?s=programy&amp;ss=detail&amp;n=0&amp;h=FW" xr:uid="{86E366B4-A425-4526-8DA6-E4EB4AF49263}"/>
    <hyperlink ref="F48" r:id="rId134" display="https://www.isvavai.cz/cea?s=programy&amp;ss=detail&amp;n=0&amp;h=FW" xr:uid="{ABCFA4F6-F60D-4CB1-AD25-AD668FC70FCB}"/>
    <hyperlink ref="F50" r:id="rId135" display="https://www.isvavai.cz/cea?s=programy&amp;ss=detail&amp;n=0&amp;h=TQ" xr:uid="{C7B42782-3A20-4425-9CBE-34571730B5D9}"/>
    <hyperlink ref="F49" r:id="rId136" display="https://www.isvavai.cz/cea?s=programy&amp;ss=detail&amp;n=0&amp;h=FW" xr:uid="{8A2A63A0-F665-490A-939C-85401BCAFE20}"/>
    <hyperlink ref="F51" r:id="rId137" display="https://www.isvavai.cz/cea?s=programy&amp;ss=detail&amp;n=0&amp;h=TQ" xr:uid="{EB9C1BCA-27C7-4C0F-8C3C-95129CBE5FF6}"/>
    <hyperlink ref="F111" r:id="rId138" display="https://www.isvavai.cz/cea?s=programy&amp;ss=detail&amp;n=0&amp;h=TQ" xr:uid="{6FE2E688-B66E-4F34-B9E4-560C1D2BB53D}"/>
    <hyperlink ref="F52" r:id="rId139" xr:uid="{2DBFF877-9A7A-4A70-83BB-5781DCE62316}"/>
    <hyperlink ref="F53" r:id="rId140" display="https://www.isvavai.cz/cea?s=programy&amp;ss=detail&amp;n=0&amp;h=VK" xr:uid="{A98789EC-D6B1-434C-8DD0-8403C1486B67}"/>
    <hyperlink ref="F54" r:id="rId141" display="https://www.isvavai.cz/cea?s=programy&amp;ss=detail&amp;n=0&amp;h=NU" xr:uid="{F3A09ECB-A983-40BC-BC02-BD4B4EBAC764}"/>
    <hyperlink ref="F98" r:id="rId142" display="https://www.isvavai.cz/cea?s=programy&amp;ss=detail&amp;n=0&amp;h=NW" xr:uid="{008CC53F-4969-4B70-87BA-B441D4536235}"/>
    <hyperlink ref="F99" r:id="rId143" display="https://www.isvavai.cz/cea?s=programy&amp;ss=detail&amp;n=0&amp;h=NW" xr:uid="{951763D4-B75F-4DCC-A9AE-ACDF0C561757}"/>
    <hyperlink ref="F100" r:id="rId144" display="https://www.isvavai.cz/cea?s=programy&amp;ss=detail&amp;n=0&amp;h=NW" xr:uid="{58207313-8E2C-4B7B-88E0-AAA3EFB4E272}"/>
    <hyperlink ref="F101" r:id="rId145" display="https://www.isvavai.cz/cea?s=programy&amp;ss=detail&amp;n=0&amp;h=NW" xr:uid="{0313A3BA-3985-445C-A395-DBC4D3117946}"/>
    <hyperlink ref="F102" r:id="rId146" display="https://www.isvavai.cz/cea?s=programy&amp;ss=detail&amp;n=0&amp;h=QL" xr:uid="{F166CA01-1B9F-429B-A930-9AD6F18466F3}"/>
    <hyperlink ref="F73" r:id="rId147" display="https://www.isvavai.cz/cea?s=programy&amp;ss=detail&amp;n=0&amp;h=SS" xr:uid="{5CE02817-9432-4D71-93FF-86FC3C55DAFB}"/>
    <hyperlink ref="F74" r:id="rId148" display="https://www.isvavai.cz/cea?s=programy&amp;ss=detail&amp;n=0&amp;h=SS" xr:uid="{5DAA3A95-5057-4AA3-8E40-D021E6EF3FC3}"/>
    <hyperlink ref="F75" r:id="rId149" display="https://www.isvavai.cz/cea?s=programy&amp;ss=detail&amp;n=0&amp;h=SS" xr:uid="{BBAEF513-BBC9-4D83-8A5B-DD0F53497CA8}"/>
    <hyperlink ref="F103" r:id="rId150" display="https://www.isvavai.cz/cea?s=programy&amp;ss=detail&amp;n=0&amp;h=SS" xr:uid="{388534E3-4EEF-47C5-8BB7-F061013DE40F}"/>
    <hyperlink ref="F104" r:id="rId151" display="https://www.isvavai.cz/cea?s=programy&amp;ss=detail&amp;n=0&amp;h=SS" xr:uid="{4087E4D3-2B5E-4EF3-9439-81BA53996D04}"/>
    <hyperlink ref="F55" r:id="rId152" display="https://www.isvavai.cz/cea?s=programy&amp;ss=detail&amp;n=0&amp;h=LM" xr:uid="{1683F193-F5ED-4B42-93F9-CBFA0E7BEDF4}"/>
    <hyperlink ref="F56" r:id="rId153" display="https://www.isvavai.cz/cea?s=programy&amp;ss=detail&amp;n=0&amp;h=LM" xr:uid="{2CE7658A-198A-40BC-9095-973D7A043B51}"/>
    <hyperlink ref="F58" r:id="rId154" display="https://www.isvavai.cz/cea?s=programy&amp;ss=detail&amp;n=0&amp;h=LM" xr:uid="{42A00DF0-1258-48A7-A32F-879A042B1B83}"/>
    <hyperlink ref="F59" r:id="rId155" display="https://www.isvavai.cz/cea?s=programy&amp;ss=detail&amp;n=0&amp;h=LM" xr:uid="{1DE77041-9DD1-4D2D-84F5-6CE4259710AF}"/>
    <hyperlink ref="F60" r:id="rId156" display="https://www.isvavai.cz/cea?s=programy&amp;ss=detail&amp;n=0&amp;h=8C" xr:uid="{7F7A4D38-B82C-4981-B09D-2151221F1820}"/>
    <hyperlink ref="F61" r:id="rId157" display="https://www.isvavai.cz/cea?s=programy&amp;ss=detail&amp;n=0&amp;h=8C" xr:uid="{6C44AF73-BF7E-45D4-9BA2-9818FE4DCFD6}"/>
    <hyperlink ref="F62" r:id="rId158" display="https://www.isvavai.cz/cea?s=programy&amp;ss=detail&amp;n=0&amp;h=8C" xr:uid="{81713D48-2652-427D-A4D9-5FF8D1E8C944}"/>
    <hyperlink ref="F63" r:id="rId159" display="https://www.isvavai.cz/cea?s=programy&amp;ss=detail&amp;n=0&amp;h=LU" xr:uid="{44690FFB-5B0A-476E-8A47-C0A584B67737}"/>
    <hyperlink ref="F64" r:id="rId160" display="https://www.isvavai.cz/cea?s=programy&amp;ss=detail&amp;n=0&amp;h=LU" xr:uid="{F55BDEB3-2EFB-4889-B770-039CAE47EB82}"/>
    <hyperlink ref="F65" r:id="rId161" display="https://www.isvavai.cz/cea?s=programy&amp;ss=detail&amp;n=0&amp;h=LU" xr:uid="{CB49EFF7-29FD-401E-84A1-876EC58F511A}"/>
    <hyperlink ref="F77" r:id="rId162" display="https://www.isvavai.cz/cea?s=programy&amp;ss=detail&amp;n=0&amp;h=LU" xr:uid="{F135E45F-193F-4A6F-BDF3-05CD999B75DF}"/>
    <hyperlink ref="F94" r:id="rId163" display="https://www.isvavai.cz/cea?s=programy&amp;ss=detail&amp;n=0&amp;h=LU" xr:uid="{3406AE07-567C-4D98-9B8E-95852B7C28FE}"/>
    <hyperlink ref="F95" r:id="rId164" display="https://www.isvavai.cz/cea?s=programy&amp;ss=detail&amp;n=0&amp;h=LU" xr:uid="{047D9401-2DFD-4936-8CA6-A6A2861F6452}"/>
    <hyperlink ref="F96" r:id="rId165" display="https://www.isvavai.cz/cea?s=programy&amp;ss=detail&amp;n=0&amp;h=LU" xr:uid="{34DE466A-AEC9-48A8-BB2D-F3132D36B2F8}"/>
    <hyperlink ref="F97" r:id="rId166" display="https://www.isvavai.cz/cea?s=programy&amp;ss=detail&amp;n=0&amp;h=LU" xr:uid="{51AB2AE3-E741-4B62-8952-C8ACDDB418A3}"/>
    <hyperlink ref="F109" r:id="rId167" display="https://www.isvavai.cz/cea?s=programy&amp;ss=detail&amp;n=0&amp;h=LU" xr:uid="{21376117-D0E6-4428-9574-9E2C7A6EBFE7}"/>
    <hyperlink ref="F110" r:id="rId168" display="https://www.isvavai.cz/cea?s=programy&amp;ss=detail&amp;n=0&amp;h=LU" xr:uid="{AD555CEE-4674-46DD-B26E-57832D857B00}"/>
    <hyperlink ref="F107" r:id="rId169" display="https://www.isvavai.cz/cea?s=programy&amp;ss=detail&amp;n=0&amp;h=8X" xr:uid="{8B87DDF8-FE99-40EE-8E5C-A4BCE05583D9}"/>
    <hyperlink ref="F76" r:id="rId170" display="https://www.isvavai.cz/cea?s=programy&amp;ss=detail&amp;n=0&amp;h=8C" xr:uid="{A4660F04-A8B2-4A1E-BDEE-B36B34C75F19}"/>
    <hyperlink ref="F67" r:id="rId171" display="https://www.isvavai.cz/cea?s=programy&amp;ss=detail&amp;n=0&amp;h=8X" xr:uid="{F25EEB84-B835-4565-961A-F11A9206741A}"/>
    <hyperlink ref="F66" r:id="rId172" display="https://www.isvavai.cz/cea?s=programy&amp;ss=detail&amp;n=0&amp;h=LM" xr:uid="{77161ADC-40FC-4E7E-BFD8-7877B0487A5F}"/>
    <hyperlink ref="F57" r:id="rId173" display="https://www.isvavai.cz/cea?s=programy&amp;ss=detail&amp;n=0&amp;h=EH" xr:uid="{E446E70A-3FFF-425E-85E8-4FA85AAAE394}"/>
    <hyperlink ref="F68" r:id="rId174" display="https://www.isvavai.cz/cea?s=programy&amp;ss=detail&amp;n=0&amp;h=EH" xr:uid="{584DAED4-7B87-4337-A883-25FDC427A404}"/>
    <hyperlink ref="F69" r:id="rId175" display="https://www.isvavai.cz/cea?s=programy&amp;ss=detail&amp;n=0&amp;h=EH" xr:uid="{F84A01FC-EC10-4DA3-A21A-6E9E7B6DAFFC}"/>
    <hyperlink ref="F70" r:id="rId176" display="https://www.isvavai.cz/cea?s=programy&amp;ss=detail&amp;n=0&amp;h=EH" xr:uid="{A770E511-592C-4E8C-BB16-CEF277AF7916}"/>
    <hyperlink ref="F71" r:id="rId177" display="https://www.isvavai.cz/cea?s=programy&amp;ss=detail&amp;n=0&amp;h=EH" xr:uid="{E3CC0865-6B8B-46B3-8E1F-5F8CD33D4816}"/>
    <hyperlink ref="F72" r:id="rId178" display="https://www.isvavai.cz/cea?s=programy&amp;ss=detail&amp;n=0&amp;h=EH" xr:uid="{8BAB634E-28E9-4A34-BE22-DD4763C1E643}"/>
    <hyperlink ref="F78" r:id="rId179" display="https://www.isvavai.cz/cea?s=programy&amp;ss=detail&amp;n=0&amp;h=EH" xr:uid="{42EBFFBE-1046-40E4-86FC-9DD40FF274AA}"/>
    <hyperlink ref="F79" r:id="rId180" display="https://www.isvavai.cz/cea?s=programy&amp;ss=detail&amp;n=0&amp;h=EH" xr:uid="{29F74A8C-A9BE-4E98-9E56-3F1E8E4AF64B}"/>
    <hyperlink ref="F106" r:id="rId181" display="https://www.isvavai.cz/cea?s=programy&amp;ss=detail&amp;n=0&amp;h=EH" xr:uid="{C4F549A1-70B1-4DAB-8F1B-EE6649D540AE}"/>
    <hyperlink ref="F108" r:id="rId182" display="https://www.isvavai.cz/cea?s=programy&amp;ss=detail&amp;n=0&amp;h=EH" xr:uid="{E42DECFA-211F-40AF-8C3E-379C6BD755EC}"/>
  </hyperlinks>
  <pageMargins left="0.7" right="0.7" top="0.78740157499999996" bottom="0.78740157499999996" header="0.3" footer="0.3"/>
  <pageSetup paperSize="9" orientation="portrait" horizontalDpi="1200" verticalDpi="1200" r:id="rId183"/>
  <tableParts count="1">
    <tablePart r:id="rId18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47FF-B8FF-4C5B-A089-7CF7833C4B53}">
  <dimension ref="D3:M35"/>
  <sheetViews>
    <sheetView showGridLines="0" tabSelected="1" zoomScale="86" zoomScaleNormal="86" workbookViewId="0">
      <selection activeCell="C32" sqref="C32"/>
    </sheetView>
  </sheetViews>
  <sheetFormatPr baseColWidth="10" defaultColWidth="9.1640625" defaultRowHeight="14"/>
  <cols>
    <col min="1" max="2" width="9.1640625" style="11"/>
    <col min="3" max="3" width="6.5" style="11" customWidth="1"/>
    <col min="4" max="4" width="13.5" style="11" customWidth="1"/>
    <col min="5" max="5" width="17.5" style="12" customWidth="1"/>
    <col min="6" max="6" width="13.5" style="11" customWidth="1"/>
    <col min="7" max="7" width="46.5" style="11" customWidth="1"/>
    <col min="8" max="8" width="25.5" style="11" customWidth="1"/>
    <col min="9" max="10" width="13.5" style="11" customWidth="1"/>
    <col min="11" max="11" width="20.5" style="11" customWidth="1"/>
    <col min="12" max="13" width="22.1640625" style="11" customWidth="1"/>
    <col min="14" max="16384" width="9.1640625" style="11"/>
  </cols>
  <sheetData>
    <row r="3" spans="4:13" ht="15" thickBot="1"/>
    <row r="4" spans="4:13" ht="50" customHeight="1">
      <c r="D4" s="99" t="s">
        <v>681</v>
      </c>
      <c r="E4" s="100"/>
      <c r="F4" s="100"/>
      <c r="G4" s="100"/>
      <c r="H4" s="100"/>
      <c r="I4" s="100"/>
      <c r="J4" s="100"/>
      <c r="K4" s="100"/>
      <c r="L4" s="100"/>
      <c r="M4" s="101"/>
    </row>
    <row r="5" spans="4:13" ht="50" customHeight="1">
      <c r="D5" s="102" t="s">
        <v>680</v>
      </c>
      <c r="E5" s="103"/>
      <c r="F5" s="103"/>
      <c r="G5" s="103"/>
      <c r="H5" s="103"/>
      <c r="I5" s="103"/>
      <c r="J5" s="103"/>
      <c r="K5" s="103"/>
      <c r="L5" s="103"/>
      <c r="M5" s="104"/>
    </row>
    <row r="6" spans="4:13" ht="50" customHeight="1" thickBot="1">
      <c r="D6" s="94" t="s">
        <v>677</v>
      </c>
      <c r="E6" s="95" t="s">
        <v>849</v>
      </c>
      <c r="F6" s="95" t="s">
        <v>817</v>
      </c>
      <c r="G6" s="96" t="s">
        <v>2</v>
      </c>
      <c r="H6" s="96" t="s">
        <v>844</v>
      </c>
      <c r="I6" s="95" t="s">
        <v>3</v>
      </c>
      <c r="J6" s="95" t="s">
        <v>1</v>
      </c>
      <c r="K6" s="95" t="s">
        <v>846</v>
      </c>
      <c r="L6" s="95" t="s">
        <v>847</v>
      </c>
      <c r="M6" s="97" t="s">
        <v>64</v>
      </c>
    </row>
    <row r="7" spans="4:13" s="18" customFormat="1" ht="41.5" customHeight="1">
      <c r="D7" s="18" t="s">
        <v>686</v>
      </c>
      <c r="E7" s="41" t="s">
        <v>635</v>
      </c>
      <c r="F7" s="64" t="s">
        <v>827</v>
      </c>
      <c r="G7" s="42" t="s">
        <v>644</v>
      </c>
      <c r="H7" s="5" t="s">
        <v>645</v>
      </c>
      <c r="I7" s="42" t="s">
        <v>569</v>
      </c>
      <c r="J7" s="42" t="s">
        <v>7</v>
      </c>
      <c r="K7" s="56">
        <v>8107</v>
      </c>
      <c r="L7" s="56">
        <v>3929</v>
      </c>
      <c r="M7" s="14"/>
    </row>
    <row r="8" spans="4:13" s="18" customFormat="1" ht="41.5" customHeight="1">
      <c r="D8" s="18" t="s">
        <v>840</v>
      </c>
      <c r="E8" s="41" t="s">
        <v>566</v>
      </c>
      <c r="F8" s="64" t="s">
        <v>827</v>
      </c>
      <c r="G8" s="42" t="s">
        <v>567</v>
      </c>
      <c r="H8" s="5" t="s">
        <v>624</v>
      </c>
      <c r="I8" s="42" t="s">
        <v>569</v>
      </c>
      <c r="J8" s="42" t="s">
        <v>7</v>
      </c>
      <c r="K8" s="56">
        <v>6160</v>
      </c>
      <c r="L8" s="56">
        <v>1734</v>
      </c>
      <c r="M8" s="14"/>
    </row>
    <row r="9" spans="4:13" s="15" customFormat="1" ht="41.5" customHeight="1">
      <c r="D9" s="18" t="s">
        <v>688</v>
      </c>
      <c r="E9" s="41" t="s">
        <v>520</v>
      </c>
      <c r="F9" s="55" t="s">
        <v>851</v>
      </c>
      <c r="G9" s="13" t="s">
        <v>521</v>
      </c>
      <c r="H9" s="22" t="s">
        <v>586</v>
      </c>
      <c r="I9" s="13" t="s">
        <v>569</v>
      </c>
      <c r="J9" s="13" t="s">
        <v>5</v>
      </c>
      <c r="K9" s="56">
        <v>1647</v>
      </c>
      <c r="L9" s="56">
        <v>1647</v>
      </c>
      <c r="M9" s="14"/>
    </row>
    <row r="10" spans="4:13" s="15" customFormat="1" ht="41.5" customHeight="1">
      <c r="D10" s="18" t="s">
        <v>689</v>
      </c>
      <c r="E10" s="41" t="s">
        <v>507</v>
      </c>
      <c r="F10" s="55" t="s">
        <v>851</v>
      </c>
      <c r="G10" s="13" t="s">
        <v>508</v>
      </c>
      <c r="H10" s="22" t="s">
        <v>579</v>
      </c>
      <c r="I10" s="13" t="s">
        <v>569</v>
      </c>
      <c r="J10" s="13" t="s">
        <v>5</v>
      </c>
      <c r="K10" s="56">
        <v>3109</v>
      </c>
      <c r="L10" s="56">
        <v>3109</v>
      </c>
      <c r="M10" s="42"/>
    </row>
    <row r="11" spans="4:13" s="15" customFormat="1" ht="41.5" customHeight="1">
      <c r="D11" s="18" t="s">
        <v>690</v>
      </c>
      <c r="E11" s="41" t="s">
        <v>87</v>
      </c>
      <c r="F11" s="55" t="s">
        <v>852</v>
      </c>
      <c r="G11" s="13" t="s">
        <v>88</v>
      </c>
      <c r="H11" s="22" t="s">
        <v>89</v>
      </c>
      <c r="I11" s="13" t="s">
        <v>77</v>
      </c>
      <c r="J11" s="13" t="s">
        <v>5</v>
      </c>
      <c r="K11" s="56">
        <v>1011</v>
      </c>
      <c r="L11" s="56">
        <v>1011</v>
      </c>
      <c r="M11" s="14"/>
    </row>
    <row r="12" spans="4:13" s="15" customFormat="1" ht="41.5" customHeight="1">
      <c r="D12" s="18" t="s">
        <v>691</v>
      </c>
      <c r="E12" s="41" t="s">
        <v>176</v>
      </c>
      <c r="F12" s="55" t="s">
        <v>851</v>
      </c>
      <c r="G12" s="13" t="s">
        <v>175</v>
      </c>
      <c r="H12" s="22" t="s">
        <v>177</v>
      </c>
      <c r="I12" s="13" t="s">
        <v>236</v>
      </c>
      <c r="J12" s="13" t="s">
        <v>5</v>
      </c>
      <c r="K12" s="56">
        <v>3588</v>
      </c>
      <c r="L12" s="56">
        <v>2250</v>
      </c>
      <c r="M12" s="14"/>
    </row>
    <row r="13" spans="4:13" s="15" customFormat="1" ht="41.5" customHeight="1">
      <c r="D13" s="18" t="s">
        <v>692</v>
      </c>
      <c r="E13" s="41" t="s">
        <v>317</v>
      </c>
      <c r="F13" s="55" t="s">
        <v>851</v>
      </c>
      <c r="G13" s="13" t="s">
        <v>318</v>
      </c>
      <c r="H13" s="22" t="s">
        <v>319</v>
      </c>
      <c r="I13" s="13" t="s">
        <v>236</v>
      </c>
      <c r="J13" s="13" t="s">
        <v>5</v>
      </c>
      <c r="K13" s="56">
        <v>2104</v>
      </c>
      <c r="L13" s="56">
        <v>2104</v>
      </c>
      <c r="M13" s="14"/>
    </row>
    <row r="14" spans="4:13" s="15" customFormat="1" ht="41.5" customHeight="1">
      <c r="D14" s="18" t="s">
        <v>693</v>
      </c>
      <c r="E14" s="31" t="s">
        <v>320</v>
      </c>
      <c r="F14" s="55" t="s">
        <v>882</v>
      </c>
      <c r="G14" s="13" t="s">
        <v>321</v>
      </c>
      <c r="H14" s="22" t="s">
        <v>322</v>
      </c>
      <c r="I14" s="13" t="s">
        <v>236</v>
      </c>
      <c r="J14" s="13" t="s">
        <v>5</v>
      </c>
      <c r="K14" s="56">
        <v>10034</v>
      </c>
      <c r="L14" s="56">
        <v>6242</v>
      </c>
      <c r="M14" s="14"/>
    </row>
    <row r="15" spans="4:13" s="15" customFormat="1" ht="41.5" customHeight="1">
      <c r="D15" s="18" t="s">
        <v>694</v>
      </c>
      <c r="E15" s="41" t="s">
        <v>323</v>
      </c>
      <c r="F15" s="55" t="s">
        <v>905</v>
      </c>
      <c r="G15" s="13" t="s">
        <v>324</v>
      </c>
      <c r="H15" s="22" t="s">
        <v>325</v>
      </c>
      <c r="I15" s="13" t="s">
        <v>224</v>
      </c>
      <c r="J15" s="13" t="s">
        <v>5</v>
      </c>
      <c r="K15" s="56">
        <v>3160</v>
      </c>
      <c r="L15" s="56">
        <v>3160</v>
      </c>
      <c r="M15" s="14"/>
    </row>
    <row r="16" spans="4:13" s="18" customFormat="1" ht="41.5" customHeight="1">
      <c r="D16" s="18" t="s">
        <v>695</v>
      </c>
      <c r="E16" s="41" t="s">
        <v>455</v>
      </c>
      <c r="F16" s="64" t="s">
        <v>851</v>
      </c>
      <c r="G16" s="42" t="s">
        <v>454</v>
      </c>
      <c r="H16" s="5" t="s">
        <v>456</v>
      </c>
      <c r="I16" s="42" t="s">
        <v>399</v>
      </c>
      <c r="J16" s="42" t="s">
        <v>5</v>
      </c>
      <c r="K16" s="56">
        <v>3759</v>
      </c>
      <c r="L16" s="56">
        <v>1024</v>
      </c>
      <c r="M16" s="5"/>
    </row>
    <row r="17" spans="4:13" s="15" customFormat="1" ht="41.5" customHeight="1">
      <c r="D17" s="18" t="s">
        <v>696</v>
      </c>
      <c r="E17" s="21" t="s">
        <v>327</v>
      </c>
      <c r="F17" s="64" t="s">
        <v>906</v>
      </c>
      <c r="G17" s="13" t="s">
        <v>328</v>
      </c>
      <c r="H17" s="22" t="s">
        <v>907</v>
      </c>
      <c r="I17" s="13" t="s">
        <v>77</v>
      </c>
      <c r="J17" s="13" t="s">
        <v>7</v>
      </c>
      <c r="K17" s="56">
        <v>13</v>
      </c>
      <c r="L17" s="56">
        <v>325</v>
      </c>
      <c r="M17" s="22"/>
    </row>
    <row r="18" spans="4:13" s="18" customFormat="1" ht="41.5" customHeight="1">
      <c r="D18" s="18" t="s">
        <v>697</v>
      </c>
      <c r="E18" s="41" t="s">
        <v>329</v>
      </c>
      <c r="F18" s="64" t="s">
        <v>826</v>
      </c>
      <c r="G18" s="42" t="s">
        <v>330</v>
      </c>
      <c r="H18" s="5" t="s">
        <v>331</v>
      </c>
      <c r="I18" s="42" t="s">
        <v>218</v>
      </c>
      <c r="J18" s="42" t="s">
        <v>7</v>
      </c>
      <c r="K18" s="56">
        <v>55283</v>
      </c>
      <c r="L18" s="56">
        <v>3938</v>
      </c>
      <c r="M18" s="5"/>
    </row>
    <row r="19" spans="4:13" s="18" customFormat="1" ht="41.5" customHeight="1">
      <c r="D19" s="18" t="s">
        <v>698</v>
      </c>
      <c r="E19" s="41" t="s">
        <v>566</v>
      </c>
      <c r="F19" s="84" t="s">
        <v>827</v>
      </c>
      <c r="G19" s="42" t="s">
        <v>567</v>
      </c>
      <c r="H19" s="5" t="s">
        <v>568</v>
      </c>
      <c r="I19" s="42" t="s">
        <v>569</v>
      </c>
      <c r="J19" s="42" t="s">
        <v>7</v>
      </c>
      <c r="K19" s="56">
        <v>6160</v>
      </c>
      <c r="L19" s="56">
        <v>1734</v>
      </c>
      <c r="M19" s="5"/>
    </row>
    <row r="20" spans="4:13" s="18" customFormat="1" ht="41.5" customHeight="1">
      <c r="D20" s="18" t="s">
        <v>699</v>
      </c>
      <c r="E20" s="41" t="s">
        <v>332</v>
      </c>
      <c r="F20" s="64" t="s">
        <v>827</v>
      </c>
      <c r="G20" s="42" t="s">
        <v>333</v>
      </c>
      <c r="H20" s="5" t="s">
        <v>326</v>
      </c>
      <c r="I20" s="42" t="s">
        <v>236</v>
      </c>
      <c r="J20" s="42" t="s">
        <v>7</v>
      </c>
      <c r="K20" s="56">
        <v>6826</v>
      </c>
      <c r="L20" s="56">
        <v>4211</v>
      </c>
      <c r="M20" s="5"/>
    </row>
    <row r="21" spans="4:13" s="18" customFormat="1" ht="41.5" customHeight="1">
      <c r="D21" s="18" t="s">
        <v>700</v>
      </c>
      <c r="E21" s="41" t="s">
        <v>334</v>
      </c>
      <c r="F21" s="55" t="s">
        <v>835</v>
      </c>
      <c r="G21" s="83" t="s">
        <v>335</v>
      </c>
      <c r="H21" s="5" t="s">
        <v>336</v>
      </c>
      <c r="I21" s="42" t="s">
        <v>182</v>
      </c>
      <c r="J21" s="42" t="s">
        <v>78</v>
      </c>
      <c r="K21" s="56">
        <v>19289</v>
      </c>
      <c r="L21" s="56">
        <v>3207</v>
      </c>
      <c r="M21" s="5"/>
    </row>
    <row r="22" spans="4:13" s="18" customFormat="1" ht="41.5" customHeight="1">
      <c r="D22" s="18" t="s">
        <v>701</v>
      </c>
      <c r="E22" s="44" t="s">
        <v>337</v>
      </c>
      <c r="F22" s="55" t="s">
        <v>834</v>
      </c>
      <c r="G22" s="83" t="s">
        <v>338</v>
      </c>
      <c r="H22" s="5" t="s">
        <v>339</v>
      </c>
      <c r="I22" s="42" t="s">
        <v>236</v>
      </c>
      <c r="J22" s="42" t="s">
        <v>7</v>
      </c>
      <c r="K22" s="56">
        <v>4062</v>
      </c>
      <c r="L22" s="56">
        <v>1217</v>
      </c>
      <c r="M22" s="5"/>
    </row>
    <row r="23" spans="4:13" s="15" customFormat="1" ht="50" customHeight="1">
      <c r="D23" s="18" t="s">
        <v>702</v>
      </c>
      <c r="E23" s="44" t="s">
        <v>273</v>
      </c>
      <c r="F23" s="55" t="s">
        <v>834</v>
      </c>
      <c r="G23" s="43" t="s">
        <v>272</v>
      </c>
      <c r="H23" s="22" t="s">
        <v>274</v>
      </c>
      <c r="I23" s="13" t="s">
        <v>236</v>
      </c>
      <c r="J23" s="13" t="s">
        <v>7</v>
      </c>
      <c r="K23" s="56">
        <v>4139</v>
      </c>
      <c r="L23" s="56">
        <v>3144</v>
      </c>
      <c r="M23" s="14"/>
    </row>
    <row r="24" spans="4:13" s="15" customFormat="1" ht="41.5" customHeight="1">
      <c r="D24" s="18" t="s">
        <v>703</v>
      </c>
      <c r="E24" s="44" t="s">
        <v>366</v>
      </c>
      <c r="F24" s="50" t="s">
        <v>839</v>
      </c>
      <c r="G24" s="43" t="s">
        <v>365</v>
      </c>
      <c r="H24" s="22" t="s">
        <v>364</v>
      </c>
      <c r="I24" s="13" t="s">
        <v>218</v>
      </c>
      <c r="J24" s="13" t="s">
        <v>78</v>
      </c>
      <c r="K24" s="56">
        <v>26847</v>
      </c>
      <c r="L24" s="56">
        <v>17233</v>
      </c>
      <c r="M24" s="14"/>
    </row>
    <row r="25" spans="4:13" s="18" customFormat="1" ht="41.5" customHeight="1">
      <c r="D25" s="18" t="s">
        <v>704</v>
      </c>
      <c r="E25" s="44" t="s">
        <v>363</v>
      </c>
      <c r="F25" s="66" t="s">
        <v>839</v>
      </c>
      <c r="G25" s="83" t="s">
        <v>362</v>
      </c>
      <c r="H25" s="5" t="s">
        <v>908</v>
      </c>
      <c r="I25" s="42" t="s">
        <v>218</v>
      </c>
      <c r="J25" s="42" t="s">
        <v>78</v>
      </c>
      <c r="K25" s="56">
        <v>21766</v>
      </c>
      <c r="L25" s="56">
        <v>1518</v>
      </c>
      <c r="M25" s="14"/>
    </row>
    <row r="26" spans="4:13" s="15" customFormat="1" ht="41.5" customHeight="1">
      <c r="D26" s="18" t="s">
        <v>705</v>
      </c>
      <c r="E26" s="44" t="s">
        <v>374</v>
      </c>
      <c r="F26" s="55" t="s">
        <v>828</v>
      </c>
      <c r="G26" s="43" t="s">
        <v>400</v>
      </c>
      <c r="H26" s="22" t="s">
        <v>401</v>
      </c>
      <c r="I26" s="13" t="s">
        <v>391</v>
      </c>
      <c r="J26" s="13" t="s">
        <v>7</v>
      </c>
      <c r="K26" s="56">
        <v>2238</v>
      </c>
      <c r="L26" s="56">
        <v>1763</v>
      </c>
      <c r="M26" s="14"/>
    </row>
    <row r="27" spans="4:13" s="15" customFormat="1" ht="41.5" customHeight="1">
      <c r="D27" s="18" t="s">
        <v>706</v>
      </c>
      <c r="E27" s="44" t="s">
        <v>291</v>
      </c>
      <c r="F27" s="84" t="s">
        <v>827</v>
      </c>
      <c r="G27" s="43" t="s">
        <v>292</v>
      </c>
      <c r="H27" s="22" t="s">
        <v>293</v>
      </c>
      <c r="I27" s="13" t="s">
        <v>182</v>
      </c>
      <c r="J27" s="13" t="s">
        <v>7</v>
      </c>
      <c r="K27" s="56">
        <v>2232</v>
      </c>
      <c r="L27" s="56">
        <v>970</v>
      </c>
      <c r="M27" s="22"/>
    </row>
    <row r="28" spans="4:13" s="15" customFormat="1" ht="41.5" customHeight="1">
      <c r="D28" s="18" t="s">
        <v>707</v>
      </c>
      <c r="E28" s="44" t="s">
        <v>462</v>
      </c>
      <c r="F28" s="50" t="s">
        <v>839</v>
      </c>
      <c r="G28" s="43" t="s">
        <v>461</v>
      </c>
      <c r="H28" s="22" t="s">
        <v>463</v>
      </c>
      <c r="I28" s="13" t="s">
        <v>381</v>
      </c>
      <c r="J28" s="13" t="s">
        <v>78</v>
      </c>
      <c r="K28" s="56">
        <v>14817</v>
      </c>
      <c r="L28" s="56">
        <v>1366</v>
      </c>
      <c r="M28" s="14"/>
    </row>
    <row r="29" spans="4:13" s="15" customFormat="1" ht="41.5" customHeight="1">
      <c r="D29" s="18" t="s">
        <v>708</v>
      </c>
      <c r="E29" s="44" t="s">
        <v>479</v>
      </c>
      <c r="F29" s="55" t="s">
        <v>834</v>
      </c>
      <c r="G29" s="43" t="s">
        <v>475</v>
      </c>
      <c r="H29" s="22" t="s">
        <v>480</v>
      </c>
      <c r="I29" s="13" t="s">
        <v>399</v>
      </c>
      <c r="J29" s="13" t="s">
        <v>7</v>
      </c>
      <c r="K29" s="56">
        <v>5601</v>
      </c>
      <c r="L29" s="56">
        <v>2482</v>
      </c>
      <c r="M29" s="22"/>
    </row>
    <row r="30" spans="4:13" s="15" customFormat="1" ht="41.5" customHeight="1">
      <c r="D30" s="18" t="s">
        <v>709</v>
      </c>
      <c r="E30" s="44" t="s">
        <v>630</v>
      </c>
      <c r="F30" s="55" t="s">
        <v>828</v>
      </c>
      <c r="G30" s="43" t="s">
        <v>629</v>
      </c>
      <c r="H30" s="22" t="s">
        <v>631</v>
      </c>
      <c r="I30" s="13" t="s">
        <v>556</v>
      </c>
      <c r="J30" s="13" t="s">
        <v>7</v>
      </c>
      <c r="K30" s="56">
        <v>1091</v>
      </c>
      <c r="L30" s="56">
        <v>1091</v>
      </c>
      <c r="M30" s="22"/>
    </row>
    <row r="31" spans="4:13" ht="45">
      <c r="D31" s="18" t="s">
        <v>710</v>
      </c>
      <c r="E31" s="44" t="s">
        <v>498</v>
      </c>
      <c r="F31" s="55" t="s">
        <v>837</v>
      </c>
      <c r="G31" s="43" t="s">
        <v>499</v>
      </c>
      <c r="H31" s="22" t="s">
        <v>500</v>
      </c>
      <c r="I31" s="13" t="s">
        <v>298</v>
      </c>
      <c r="J31" s="13" t="s">
        <v>78</v>
      </c>
      <c r="K31" s="56">
        <v>733</v>
      </c>
      <c r="L31" s="56">
        <v>733</v>
      </c>
      <c r="M31" s="22"/>
    </row>
    <row r="32" spans="4:13" s="88" customFormat="1" ht="45" customHeight="1">
      <c r="D32" s="85" t="s">
        <v>898</v>
      </c>
      <c r="E32" s="86"/>
      <c r="F32" s="74"/>
      <c r="G32" s="87"/>
      <c r="H32" s="74"/>
      <c r="I32" s="74"/>
      <c r="J32" s="74"/>
      <c r="K32" s="76">
        <f>SUBTOTAL(109,Tabulka13[[FINANCE PROJEKTU Výše podpory z národních zdrojů ]])</f>
        <v>213776</v>
      </c>
      <c r="L32" s="76">
        <f>SUBTOTAL(109,Tabulka13[[FINANCE ÚČASTNÍKŮ PROJEKTU Výše podpory z národních zdrojů ]])</f>
        <v>71142</v>
      </c>
      <c r="M32" s="74">
        <f>SUBTOTAL(103,Tabulka13[[POZNÁMKA ]])</f>
        <v>0</v>
      </c>
    </row>
    <row r="33" spans="5:8" ht="36.75" customHeight="1"/>
    <row r="34" spans="5:8" ht="16">
      <c r="E34" s="16"/>
      <c r="H34" s="17"/>
    </row>
    <row r="35" spans="5:8">
      <c r="E35" s="18"/>
    </row>
  </sheetData>
  <mergeCells count="2">
    <mergeCell ref="D4:M4"/>
    <mergeCell ref="D5:M5"/>
  </mergeCells>
  <phoneticPr fontId="4" type="noConversion"/>
  <hyperlinks>
    <hyperlink ref="E17" r:id="rId1" xr:uid="{6F6249B8-6DA8-431D-B726-1BC8B12CDA80}"/>
    <hyperlink ref="E18" r:id="rId2" xr:uid="{DBC62452-72CE-49A7-8B90-0EF93109B93E}"/>
    <hyperlink ref="E21" r:id="rId3" xr:uid="{02443DA8-65F6-4EAD-B802-27BF55D4A47A}"/>
    <hyperlink ref="E11" r:id="rId4" xr:uid="{26B21EF0-7011-428C-8283-380095CFF817}"/>
    <hyperlink ref="E12" r:id="rId5" xr:uid="{0143EC25-605A-427E-A662-1BDED11B796D}"/>
    <hyperlink ref="E15" r:id="rId6" xr:uid="{5B1F8F01-60B7-4C0A-A2B0-509FBB857D5D}"/>
    <hyperlink ref="E14" r:id="rId7" xr:uid="{FC3EE8F1-DC0F-4A83-AFFB-06286D603BCC}"/>
    <hyperlink ref="E22" r:id="rId8" xr:uid="{CD1AABF1-A13B-46EB-8AB6-8E00B8ED30F7}"/>
    <hyperlink ref="E23" r:id="rId9" xr:uid="{27539217-CDA7-44F6-9FA3-57240B4E3AA0}"/>
    <hyperlink ref="E13" r:id="rId10" xr:uid="{BB30DC38-DAD7-4401-97F1-710903AB35F1}"/>
    <hyperlink ref="E25" r:id="rId11" xr:uid="{A702C87E-D385-40C6-9A21-DB8BA268D320}"/>
    <hyperlink ref="E24" r:id="rId12" xr:uid="{BC13A7DD-311D-48CA-95F7-C3DDB987B99B}"/>
    <hyperlink ref="E16" r:id="rId13" xr:uid="{006E3F18-48D6-467A-8B64-71021F60A106}"/>
    <hyperlink ref="E27" r:id="rId14" xr:uid="{18DC8DA9-C838-4D08-B409-600769EC1259}"/>
    <hyperlink ref="E26" r:id="rId15" xr:uid="{1B0BA879-9652-4E8E-9EC3-AC607740914B}"/>
    <hyperlink ref="E28" r:id="rId16" xr:uid="{A1E80DC8-135E-4AD7-A570-D42DC5E95DD1}"/>
    <hyperlink ref="E31" r:id="rId17" xr:uid="{C593F795-E55D-445E-98D9-7800D3012A24}"/>
    <hyperlink ref="E29" r:id="rId18" xr:uid="{0B88052E-32FC-4EC3-BFBF-3323474CD363}"/>
    <hyperlink ref="E10" r:id="rId19" xr:uid="{C3583ACF-A856-4FD1-8C17-BEFFB8B9333D}"/>
    <hyperlink ref="E9" r:id="rId20" xr:uid="{B1F462B7-4F21-46FC-AB7E-8C8D8294F3AF}"/>
    <hyperlink ref="E8" r:id="rId21" xr:uid="{CBFBCFFE-B921-457C-8697-5A3AC6EDF644}"/>
    <hyperlink ref="E7" r:id="rId22" xr:uid="{71A0A02F-E165-447A-BF15-31655ED1550D}"/>
    <hyperlink ref="F7" r:id="rId23" display="https://www.isvavai.cz/cea?s=programy&amp;ss=detail&amp;n=0&amp;h=FW" xr:uid="{00037DD4-7B33-40B7-8AD2-A4BA276C2A3C}"/>
    <hyperlink ref="F8" r:id="rId24" display="https://www.isvavai.cz/cea?s=programy&amp;ss=detail&amp;n=0&amp;h=FW" xr:uid="{0C33DE90-5572-4ABB-87D1-600BA9BAE183}"/>
    <hyperlink ref="F19" r:id="rId25" display="https://www.isvavai.cz/cea?s=programy&amp;ss=detail&amp;n=0&amp;h=FW" xr:uid="{304E51F0-70A9-4EE2-B483-63B2A27840C3}"/>
    <hyperlink ref="F20" r:id="rId26" display="https://www.isvavai.cz/cea?s=programy&amp;ss=detail&amp;n=0&amp;h=FW" xr:uid="{55DB5D2B-3341-40D1-8C45-EAF623BB5BD0}"/>
    <hyperlink ref="F9" r:id="rId27" display="https://www.isvavai.cz/cea?s=programy&amp;ss=detail&amp;n=0&amp;h=GA" xr:uid="{DD1223E5-81DD-48DF-96B3-C55966A5EDDF}"/>
    <hyperlink ref="F10" r:id="rId28" display="https://www.isvavai.cz/cea?s=programy&amp;ss=detail&amp;n=0&amp;h=GA" xr:uid="{89575075-C735-4D18-BE49-364BBBF42838}"/>
    <hyperlink ref="F12" r:id="rId29" display="https://www.isvavai.cz/cea?s=programy&amp;ss=detail&amp;n=0&amp;h=GA" xr:uid="{22EA0B0A-92CF-4483-AA49-597583427E4B}"/>
    <hyperlink ref="F13" r:id="rId30" display="https://www.isvavai.cz/cea?s=programy&amp;ss=detail&amp;n=0&amp;h=GA" xr:uid="{5F46F33E-1EC4-44E4-9EC9-7C98EB134D28}"/>
    <hyperlink ref="F16" r:id="rId31" display="https://www.isvavai.cz/cea?s=programy&amp;ss=detail&amp;n=0&amp;h=GA" xr:uid="{011D2419-34EE-475E-92DB-2310C0140721}"/>
    <hyperlink ref="F11" r:id="rId32" display="https://www.isvavai.cz/cea?s=programy&amp;ss=detail&amp;n=0&amp;h=GF" xr:uid="{6B9EACC5-EAAA-45AB-A4D2-CD293E7162B0}"/>
    <hyperlink ref="F14" r:id="rId33" display="https://www.isvavai.cz/cea?s=programy&amp;ss=detail&amp;n=0&amp;h=GX" xr:uid="{5A121A57-24F7-4494-98CB-D6F647BBFC5C}"/>
    <hyperlink ref="F15" r:id="rId34" display="https://www.isvavai.cz/cea?s=programy&amp;ss=detail&amp;n=0&amp;h=GM" xr:uid="{AA791BAB-A6BF-499D-B407-C85036324329}"/>
    <hyperlink ref="F17" r:id="rId35" display="https://www.isvavai.cz/cea?s=programy&amp;ss=detail&amp;n=0&amp;h=TH" xr:uid="{FB3C92C3-22A1-4385-BFA3-DB5C77685869}"/>
    <hyperlink ref="F18" r:id="rId36" display="https://www.isvavai.cz/cea?s=programy&amp;ss=detail&amp;n=0&amp;h=TN" xr:uid="{B492188D-7AD2-460C-B582-39607EF03B5B}"/>
    <hyperlink ref="E19" r:id="rId37" xr:uid="{9EA705FC-0F14-4C96-B902-103A782E48A2}"/>
    <hyperlink ref="E20" r:id="rId38" xr:uid="{482270E8-2C10-4305-8FF1-7F94D0915826}"/>
    <hyperlink ref="F21" r:id="rId39" display="https://www.isvavai.cz/cea?s=programy&amp;ss=detail&amp;n=0&amp;h=LM" xr:uid="{BBE4D8E1-E5DB-4DFC-98A6-9F8A3A43B870}"/>
    <hyperlink ref="F22" r:id="rId40" display="https://www.isvavai.cz/cea?s=programy&amp;ss=detail&amp;n=0&amp;h=SS" xr:uid="{28E8C104-FE95-4B34-BB25-7925FE6E42B3}"/>
    <hyperlink ref="F23" r:id="rId41" display="https://www.isvavai.cz/cea?s=programy&amp;ss=detail&amp;n=0&amp;h=SS" xr:uid="{451E4740-6497-485F-A41C-492F721AECB0}"/>
    <hyperlink ref="F24" r:id="rId42" display="https://www.isvavai.cz/cea?s=programy&amp;ss=detail&amp;n=0&amp;h=EH" xr:uid="{B69304EB-7AFF-4D28-9B10-EB76E42D6538}"/>
    <hyperlink ref="F25" r:id="rId43" display="https://www.isvavai.cz/cea?s=programy&amp;ss=detail&amp;n=0&amp;h=EH" xr:uid="{7D1856BF-6742-4DC6-AECA-EC820BFC0497}"/>
    <hyperlink ref="F28" r:id="rId44" display="https://www.isvavai.cz/cea?s=programy&amp;ss=detail&amp;n=0&amp;h=EH" xr:uid="{F993ED18-A02E-4D05-9774-980538F84924}"/>
    <hyperlink ref="F29" r:id="rId45" display="https://www.isvavai.cz/cea?s=programy&amp;ss=detail&amp;n=0&amp;h=SS" xr:uid="{139FA6AF-EC2C-4B1A-A6CE-225E8E4E69FB}"/>
    <hyperlink ref="F27" r:id="rId46" display="https://www.isvavai.cz/cea?s=programy&amp;ss=detail&amp;n=0&amp;h=FW" xr:uid="{6612DDA1-0864-4F75-87CE-4F3C7ECEB023}"/>
    <hyperlink ref="F26" r:id="rId47" display="https://www.isvavai.cz/cea?s=programy&amp;ss=detail&amp;n=0&amp;h=TQ" xr:uid="{430509C4-6FF6-44E8-B53C-DBE2C4FD69B4}"/>
    <hyperlink ref="E30" r:id="rId48" xr:uid="{9F667526-9DA2-4E4A-9469-3B136C5763CA}"/>
    <hyperlink ref="F30" r:id="rId49" display="https://www.isvavai.cz/cea?s=programy&amp;ss=detail&amp;n=0&amp;h=TQ" xr:uid="{D5DE2C8A-B1BA-4973-97AA-04C68E3B4041}"/>
    <hyperlink ref="F31" r:id="rId50" display="https://www.isvavai.cz/cea?s=programy&amp;ss=detail&amp;n=0&amp;h=LU" xr:uid="{C8B9CE0F-3F85-4F1E-93E7-A92769ABA05D}"/>
  </hyperlinks>
  <pageMargins left="0.78740157499999996" right="0.78740157499999996" top="0.984251969" bottom="0.984251969" header="0.4921259845" footer="0.4921259845"/>
  <pageSetup paperSize="9" scale="55" orientation="portrait" horizontalDpi="300" verticalDpi="300" r:id="rId51"/>
  <headerFooter alignWithMargins="0"/>
  <tableParts count="1">
    <tablePart r:id="rId5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N27"/>
  <sheetViews>
    <sheetView showGridLines="0" zoomScale="40" zoomScaleNormal="40" zoomScaleSheetLayoutView="80" workbookViewId="0">
      <selection activeCell="L8" sqref="L8:M16"/>
    </sheetView>
  </sheetViews>
  <sheetFormatPr baseColWidth="10" defaultColWidth="8.83203125" defaultRowHeight="14"/>
  <cols>
    <col min="1" max="2" width="8.83203125" style="3"/>
    <col min="3" max="3" width="5.5" style="3" customWidth="1"/>
    <col min="4" max="4" width="11.33203125" style="3" customWidth="1"/>
    <col min="5" max="5" width="34.83203125" style="3" customWidth="1"/>
    <col min="6" max="6" width="17" style="52" customWidth="1"/>
    <col min="7" max="7" width="10.5" style="3" customWidth="1"/>
    <col min="8" max="8" width="39.5" style="3" customWidth="1"/>
    <col min="9" max="9" width="25" style="3" customWidth="1"/>
    <col min="10" max="14" width="20.6640625" style="3" customWidth="1"/>
    <col min="15" max="16384" width="8.83203125" style="3"/>
  </cols>
  <sheetData>
    <row r="5" spans="1:14" ht="50" customHeight="1">
      <c r="D5" s="106" t="s">
        <v>681</v>
      </c>
      <c r="E5" s="107"/>
      <c r="F5" s="107"/>
      <c r="G5" s="107"/>
      <c r="H5" s="107"/>
      <c r="I5" s="107"/>
      <c r="J5" s="107"/>
      <c r="K5" s="107"/>
      <c r="L5" s="107"/>
      <c r="M5" s="107"/>
      <c r="N5" s="108"/>
    </row>
    <row r="6" spans="1:14" ht="50" customHeight="1">
      <c r="D6" s="106" t="s">
        <v>680</v>
      </c>
      <c r="E6" s="107"/>
      <c r="F6" s="107"/>
      <c r="G6" s="107"/>
      <c r="H6" s="107"/>
      <c r="I6" s="107"/>
      <c r="J6" s="107"/>
      <c r="K6" s="107"/>
      <c r="L6" s="107"/>
      <c r="M6" s="107"/>
      <c r="N6" s="108"/>
    </row>
    <row r="7" spans="1:14" ht="50" customHeight="1">
      <c r="D7" s="91" t="s">
        <v>685</v>
      </c>
      <c r="E7" s="91" t="s">
        <v>849</v>
      </c>
      <c r="F7" s="90" t="s">
        <v>817</v>
      </c>
      <c r="G7" s="91" t="s">
        <v>841</v>
      </c>
      <c r="H7" s="91" t="s">
        <v>2</v>
      </c>
      <c r="I7" s="91" t="s">
        <v>844</v>
      </c>
      <c r="J7" s="91" t="s">
        <v>3</v>
      </c>
      <c r="K7" s="91" t="s">
        <v>1</v>
      </c>
      <c r="L7" s="91" t="s">
        <v>895</v>
      </c>
      <c r="M7" s="91" t="s">
        <v>896</v>
      </c>
      <c r="N7" s="91" t="s">
        <v>64</v>
      </c>
    </row>
    <row r="8" spans="1:14" s="19" customFormat="1" ht="57.5" customHeight="1">
      <c r="A8" s="3"/>
      <c r="B8" s="3"/>
      <c r="C8" s="3"/>
      <c r="D8" s="6" t="s">
        <v>686</v>
      </c>
      <c r="E8" s="21" t="s">
        <v>290</v>
      </c>
      <c r="F8" s="55" t="s">
        <v>839</v>
      </c>
      <c r="G8" s="22" t="s">
        <v>14</v>
      </c>
      <c r="H8" s="22" t="s">
        <v>314</v>
      </c>
      <c r="I8" s="22" t="s">
        <v>13</v>
      </c>
      <c r="J8" s="22" t="s">
        <v>182</v>
      </c>
      <c r="K8" s="22" t="s">
        <v>4</v>
      </c>
      <c r="L8" s="53">
        <v>3183</v>
      </c>
      <c r="M8" s="53">
        <v>3182</v>
      </c>
      <c r="N8" s="24"/>
    </row>
    <row r="9" spans="1:14" s="19" customFormat="1" ht="57.5" customHeight="1">
      <c r="A9" s="3"/>
      <c r="B9" s="3"/>
      <c r="C9" s="3"/>
      <c r="D9" s="6" t="s">
        <v>840</v>
      </c>
      <c r="E9" s="21" t="s">
        <v>315</v>
      </c>
      <c r="F9" s="55" t="s">
        <v>839</v>
      </c>
      <c r="G9" s="22" t="s">
        <v>14</v>
      </c>
      <c r="H9" s="22" t="s">
        <v>316</v>
      </c>
      <c r="I9" s="22" t="s">
        <v>13</v>
      </c>
      <c r="J9" s="22" t="s">
        <v>224</v>
      </c>
      <c r="K9" s="22" t="s">
        <v>4</v>
      </c>
      <c r="L9" s="53">
        <v>18722</v>
      </c>
      <c r="M9" s="53">
        <v>18722</v>
      </c>
      <c r="N9" s="25"/>
    </row>
    <row r="10" spans="1:14" ht="57.5" customHeight="1">
      <c r="D10" s="6" t="s">
        <v>688</v>
      </c>
      <c r="E10" s="21" t="s">
        <v>492</v>
      </c>
      <c r="F10" s="50" t="s">
        <v>839</v>
      </c>
      <c r="G10" s="22" t="s">
        <v>14</v>
      </c>
      <c r="H10" s="22" t="s">
        <v>493</v>
      </c>
      <c r="I10" s="22" t="s">
        <v>13</v>
      </c>
      <c r="J10" s="22" t="s">
        <v>381</v>
      </c>
      <c r="K10" s="22" t="s">
        <v>4</v>
      </c>
      <c r="L10" s="53">
        <v>4240</v>
      </c>
      <c r="M10" s="53">
        <v>4240</v>
      </c>
      <c r="N10" s="25"/>
    </row>
    <row r="11" spans="1:14" ht="57.5" hidden="1" customHeight="1">
      <c r="D11" s="6" t="s">
        <v>689</v>
      </c>
      <c r="E11" s="21" t="s">
        <v>494</v>
      </c>
      <c r="F11" s="50" t="s">
        <v>828</v>
      </c>
      <c r="G11" s="22" t="s">
        <v>843</v>
      </c>
      <c r="H11" s="22" t="s">
        <v>495</v>
      </c>
      <c r="I11" s="22" t="s">
        <v>842</v>
      </c>
      <c r="J11" s="22" t="s">
        <v>298</v>
      </c>
      <c r="K11" s="22" t="s">
        <v>7</v>
      </c>
      <c r="L11" s="53">
        <v>7275</v>
      </c>
      <c r="M11" s="53">
        <v>7275</v>
      </c>
      <c r="N11" s="25"/>
    </row>
    <row r="12" spans="1:14" ht="57.5" customHeight="1">
      <c r="D12" s="6" t="s">
        <v>691</v>
      </c>
      <c r="E12" s="21" t="s">
        <v>667</v>
      </c>
      <c r="F12" s="50" t="s">
        <v>839</v>
      </c>
      <c r="G12" s="22" t="s">
        <v>668</v>
      </c>
      <c r="H12" s="22" t="s">
        <v>666</v>
      </c>
      <c r="I12" s="22" t="s">
        <v>13</v>
      </c>
      <c r="J12" s="22" t="s">
        <v>559</v>
      </c>
      <c r="K12" s="22" t="s">
        <v>4</v>
      </c>
      <c r="L12" s="53">
        <v>1764</v>
      </c>
      <c r="M12" s="53">
        <v>1764</v>
      </c>
      <c r="N12" s="25"/>
    </row>
    <row r="13" spans="1:14" ht="57.5" customHeight="1">
      <c r="D13" s="6" t="s">
        <v>692</v>
      </c>
      <c r="E13" s="21" t="s">
        <v>659</v>
      </c>
      <c r="F13" s="50" t="s">
        <v>839</v>
      </c>
      <c r="G13" s="22" t="s">
        <v>797</v>
      </c>
      <c r="H13" s="22" t="s">
        <v>658</v>
      </c>
      <c r="I13" s="22" t="s">
        <v>13</v>
      </c>
      <c r="J13" s="22" t="s">
        <v>559</v>
      </c>
      <c r="K13" s="22" t="s">
        <v>4</v>
      </c>
      <c r="L13" s="53">
        <v>5508</v>
      </c>
      <c r="M13" s="53">
        <v>5508</v>
      </c>
      <c r="N13" s="25"/>
    </row>
    <row r="14" spans="1:14" ht="57.5" customHeight="1">
      <c r="D14" s="6" t="s">
        <v>693</v>
      </c>
      <c r="E14" s="21" t="s">
        <v>795</v>
      </c>
      <c r="F14" s="55" t="s">
        <v>839</v>
      </c>
      <c r="G14" s="22" t="s">
        <v>796</v>
      </c>
      <c r="H14" s="22" t="s">
        <v>798</v>
      </c>
      <c r="I14" s="22" t="s">
        <v>13</v>
      </c>
      <c r="J14" s="22" t="s">
        <v>559</v>
      </c>
      <c r="K14" s="22" t="s">
        <v>4</v>
      </c>
      <c r="L14" s="53">
        <v>1121</v>
      </c>
      <c r="M14" s="53">
        <v>1121</v>
      </c>
      <c r="N14" s="25"/>
    </row>
    <row r="15" spans="1:14" ht="57.5" hidden="1" customHeight="1">
      <c r="D15" s="6" t="s">
        <v>694</v>
      </c>
      <c r="E15" s="21" t="s">
        <v>482</v>
      </c>
      <c r="F15" s="55" t="s">
        <v>834</v>
      </c>
      <c r="G15" s="22"/>
      <c r="H15" s="22" t="s">
        <v>481</v>
      </c>
      <c r="I15" s="22" t="s">
        <v>483</v>
      </c>
      <c r="J15" s="22" t="s">
        <v>399</v>
      </c>
      <c r="K15" s="22" t="s">
        <v>7</v>
      </c>
      <c r="L15" s="53">
        <v>5539</v>
      </c>
      <c r="M15" s="53">
        <v>2889</v>
      </c>
      <c r="N15" s="25" t="s">
        <v>660</v>
      </c>
    </row>
    <row r="16" spans="1:14" ht="57.5" customHeight="1">
      <c r="D16" s="6" t="s">
        <v>695</v>
      </c>
      <c r="E16" s="21" t="s">
        <v>893</v>
      </c>
      <c r="F16" s="55" t="s">
        <v>839</v>
      </c>
      <c r="G16" s="22" t="s">
        <v>891</v>
      </c>
      <c r="H16" s="22" t="s">
        <v>890</v>
      </c>
      <c r="I16" s="22" t="s">
        <v>894</v>
      </c>
      <c r="J16" s="22" t="s">
        <v>381</v>
      </c>
      <c r="K16" s="22" t="s">
        <v>4</v>
      </c>
      <c r="L16" s="53">
        <v>60236</v>
      </c>
      <c r="M16" s="53">
        <v>1705</v>
      </c>
      <c r="N16" s="25" t="s">
        <v>892</v>
      </c>
    </row>
    <row r="17" spans="4:14" ht="44.5" hidden="1" customHeight="1">
      <c r="D17" s="68"/>
      <c r="E17" s="48"/>
      <c r="F17" s="69"/>
      <c r="G17" s="22"/>
      <c r="H17" s="22"/>
      <c r="I17" s="22"/>
      <c r="J17" s="22"/>
      <c r="K17" s="22"/>
      <c r="L17" s="53"/>
      <c r="M17" s="53"/>
      <c r="N17" s="25"/>
    </row>
    <row r="18" spans="4:14" ht="44.5" hidden="1" customHeight="1">
      <c r="D18" s="68"/>
      <c r="E18" s="48"/>
      <c r="F18" s="69"/>
      <c r="G18" s="22"/>
      <c r="H18" s="22"/>
      <c r="I18" s="22"/>
      <c r="J18" s="22"/>
      <c r="K18" s="22"/>
      <c r="L18" s="53"/>
      <c r="M18" s="53"/>
      <c r="N18" s="25"/>
    </row>
    <row r="19" spans="4:14" s="40" customFormat="1" ht="44.5" customHeight="1">
      <c r="D19" s="71" t="s">
        <v>898</v>
      </c>
      <c r="E19" s="72"/>
      <c r="F19" s="77"/>
      <c r="G19" s="74"/>
      <c r="H19" s="74"/>
      <c r="I19" s="74"/>
      <c r="J19" s="74"/>
      <c r="K19" s="74"/>
      <c r="L19" s="76">
        <f>SUBTOTAL(109,Tabulka15[FINANCE PROJEKTU - Výše podpory z národních zdrojů])</f>
        <v>94774</v>
      </c>
      <c r="M19" s="76">
        <f>SUBTOTAL(109,Tabulka15[FINANCE ÚČASTNÍKŮ PROJEKTU Výše podpory z národních zdrojů])</f>
        <v>36242</v>
      </c>
      <c r="N19" s="78">
        <f>SUBTOTAL(109,Tabulka15[[POZNÁMKA ]])</f>
        <v>0</v>
      </c>
    </row>
    <row r="20" spans="4:14" ht="44.5" customHeight="1">
      <c r="D20" s="68"/>
      <c r="E20" s="48"/>
      <c r="F20" s="69"/>
      <c r="G20" s="22"/>
      <c r="H20" s="22"/>
      <c r="I20" s="22"/>
      <c r="J20" s="22"/>
      <c r="K20" s="22"/>
      <c r="L20" s="53"/>
      <c r="M20" s="53"/>
      <c r="N20" s="25"/>
    </row>
    <row r="21" spans="4:14">
      <c r="D21" s="68"/>
      <c r="E21" s="48"/>
      <c r="F21" s="69"/>
      <c r="G21" s="22"/>
      <c r="H21" s="22"/>
      <c r="I21" s="22"/>
      <c r="J21" s="22"/>
      <c r="K21" s="22"/>
      <c r="L21" s="53"/>
      <c r="M21" s="53"/>
      <c r="N21" s="25"/>
    </row>
    <row r="27" spans="4:14" ht="9.5" customHeight="1"/>
  </sheetData>
  <mergeCells count="2">
    <mergeCell ref="D5:N5"/>
    <mergeCell ref="D6:N6"/>
  </mergeCells>
  <phoneticPr fontId="4" type="noConversion"/>
  <hyperlinks>
    <hyperlink ref="E8" r:id="rId1" xr:uid="{ACC0DC05-23F0-4994-8E32-736C324B3655}"/>
    <hyperlink ref="E9" r:id="rId2" xr:uid="{5CCFCF7F-77AC-4A49-96BD-5D791EDAF2C7}"/>
    <hyperlink ref="E15" r:id="rId3" xr:uid="{1AEE72BA-BDF4-43AA-BDC5-2E11434285FB}"/>
    <hyperlink ref="E10" r:id="rId4" xr:uid="{4DEE4DC3-108F-4352-8535-E85C6B4922CC}"/>
    <hyperlink ref="E11" r:id="rId5" xr:uid="{DAB0317C-11F9-44F0-A10D-04B977B6FCAC}"/>
    <hyperlink ref="E13" r:id="rId6" xr:uid="{1FCFFFDE-4BC8-414E-A901-E36AD0E86AB6}"/>
    <hyperlink ref="E12" r:id="rId7" xr:uid="{1328F5A0-356D-4E44-A8A2-A1D237499B14}"/>
    <hyperlink ref="E14" r:id="rId8" xr:uid="{E56859DA-7A89-4B03-B1ED-E3E3EEC9BEF5}"/>
    <hyperlink ref="F8" r:id="rId9" display="https://www.isvavai.cz/cea?s=programy&amp;ss=detail&amp;n=0&amp;h=EH" xr:uid="{BD238039-557C-46F4-BC04-9BC4DD425B30}"/>
    <hyperlink ref="F9" r:id="rId10" display="https://www.isvavai.cz/cea?s=programy&amp;ss=detail&amp;n=0&amp;h=EH" xr:uid="{1ADAB1E6-16F0-438D-BC2F-70D3880E86D9}"/>
    <hyperlink ref="F10" r:id="rId11" display="https://www.isvavai.cz/cea?s=programy&amp;ss=detail&amp;n=0&amp;h=EH" xr:uid="{DA50DDDD-153D-4BD2-8216-35319D600FC6}"/>
    <hyperlink ref="F12" r:id="rId12" display="https://www.isvavai.cz/cea?s=programy&amp;ss=detail&amp;n=0&amp;h=EH" xr:uid="{050D5152-388A-4121-9CFF-A1142714E540}"/>
    <hyperlink ref="F13" r:id="rId13" display="https://www.isvavai.cz/cea?s=programy&amp;ss=detail&amp;n=0&amp;h=EH" xr:uid="{3F30081D-7245-4F57-8218-C40B57C97558}"/>
    <hyperlink ref="F14" r:id="rId14" display="https://www.isvavai.cz/cea?s=programy&amp;ss=detail&amp;n=0&amp;h=EH" xr:uid="{1F9EDD55-5621-4DD0-B496-65895D302021}"/>
    <hyperlink ref="F11" r:id="rId15" display="https://www.isvavai.cz/cea?s=programy&amp;ss=detail&amp;n=0&amp;h=TQ" xr:uid="{3DBB5549-1155-4506-9708-948E87B70401}"/>
    <hyperlink ref="F15" r:id="rId16" display="https://www.isvavai.cz/cea?s=programy&amp;ss=detail&amp;n=0&amp;h=SS" xr:uid="{AF90B8CF-889C-45B4-9728-45F549657F62}"/>
    <hyperlink ref="E16" r:id="rId17" xr:uid="{BDC04265-97DD-4F4C-B387-FE8EF4B8AA17}"/>
    <hyperlink ref="F16" r:id="rId18" display="https://www.isvavai.cz/cea?s=programy&amp;ss=detail&amp;n=0&amp;h=EH" xr:uid="{912897A7-B676-4269-ADF2-4E562BDF2310}"/>
  </hyperlinks>
  <pageMargins left="0.78740157499999996" right="0.78740157499999996" top="0.984251969" bottom="0.984251969" header="0.4921259845" footer="0.4921259845"/>
  <pageSetup paperSize="9" scale="31" orientation="portrait" horizontalDpi="300" verticalDpi="300" r:id="rId19"/>
  <headerFooter alignWithMargins="0"/>
  <tableParts count="1">
    <tablePart r:id="rId2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11"/>
  <sheetViews>
    <sheetView showGridLines="0" zoomScale="50" zoomScaleNormal="50" zoomScaleSheetLayoutView="115" workbookViewId="0">
      <selection activeCell="M17" sqref="M17"/>
    </sheetView>
  </sheetViews>
  <sheetFormatPr baseColWidth="10" defaultColWidth="8.83203125" defaultRowHeight="14"/>
  <cols>
    <col min="1" max="3" width="4.5" style="3" customWidth="1"/>
    <col min="4" max="4" width="4.1640625" style="3" customWidth="1"/>
    <col min="5" max="5" width="10.6640625" style="30" customWidth="1"/>
    <col min="6" max="6" width="18.5" style="3" customWidth="1"/>
    <col min="7" max="7" width="13.33203125" style="3" customWidth="1"/>
    <col min="8" max="8" width="32.5" style="3" customWidth="1"/>
    <col min="9" max="9" width="30.5" style="3" customWidth="1"/>
    <col min="10" max="14" width="20.6640625" style="3" customWidth="1"/>
    <col min="15" max="15" width="39.5" customWidth="1"/>
  </cols>
  <sheetData>
    <row r="4" spans="1:14" s="37" customFormat="1" ht="50" customHeight="1">
      <c r="A4" s="30"/>
      <c r="B4" s="30"/>
      <c r="C4" s="30"/>
      <c r="D4" s="30"/>
      <c r="E4" s="103" t="s">
        <v>682</v>
      </c>
      <c r="F4" s="103"/>
      <c r="G4" s="103"/>
      <c r="H4" s="103"/>
      <c r="I4" s="103"/>
      <c r="J4" s="103"/>
      <c r="K4" s="103"/>
      <c r="L4" s="103"/>
      <c r="M4" s="103"/>
      <c r="N4" s="103"/>
    </row>
    <row r="5" spans="1:14" s="37" customFormat="1" ht="50" customHeight="1">
      <c r="A5" s="30"/>
      <c r="B5" s="30"/>
      <c r="C5" s="30"/>
      <c r="D5" s="30"/>
      <c r="E5" s="103" t="s">
        <v>680</v>
      </c>
      <c r="F5" s="103"/>
      <c r="G5" s="103"/>
      <c r="H5" s="103"/>
      <c r="I5" s="103"/>
      <c r="J5" s="103"/>
      <c r="K5" s="103"/>
      <c r="L5" s="103"/>
      <c r="M5" s="103"/>
      <c r="N5" s="103"/>
    </row>
    <row r="6" spans="1:14" s="45" customFormat="1" ht="50" customHeight="1">
      <c r="A6" s="10"/>
      <c r="B6" s="10"/>
      <c r="C6" s="10"/>
      <c r="D6" s="20"/>
      <c r="E6" s="91" t="s">
        <v>677</v>
      </c>
      <c r="F6" s="90" t="s">
        <v>849</v>
      </c>
      <c r="G6" s="90" t="s">
        <v>817</v>
      </c>
      <c r="H6" s="91" t="s">
        <v>2</v>
      </c>
      <c r="I6" s="91" t="s">
        <v>844</v>
      </c>
      <c r="J6" s="90" t="s">
        <v>3</v>
      </c>
      <c r="K6" s="90" t="s">
        <v>1</v>
      </c>
      <c r="L6" s="90" t="s">
        <v>850</v>
      </c>
      <c r="M6" s="90" t="s">
        <v>847</v>
      </c>
      <c r="N6" s="91" t="s">
        <v>63</v>
      </c>
    </row>
    <row r="7" spans="1:14" ht="44" customHeight="1">
      <c r="D7" s="20"/>
      <c r="E7" s="37" t="s">
        <v>686</v>
      </c>
      <c r="F7" s="26" t="s">
        <v>348</v>
      </c>
      <c r="G7" s="55" t="s">
        <v>851</v>
      </c>
      <c r="H7" s="27" t="s">
        <v>350</v>
      </c>
      <c r="I7" s="27" t="s">
        <v>349</v>
      </c>
      <c r="J7" s="27" t="s">
        <v>399</v>
      </c>
      <c r="K7" s="27" t="s">
        <v>5</v>
      </c>
      <c r="L7" s="53">
        <v>1526</v>
      </c>
      <c r="M7" s="53">
        <v>1526</v>
      </c>
      <c r="N7" s="28"/>
    </row>
    <row r="8" spans="1:14" ht="44" customHeight="1">
      <c r="D8" s="20"/>
      <c r="E8" s="37" t="s">
        <v>840</v>
      </c>
      <c r="F8" s="26" t="s">
        <v>351</v>
      </c>
      <c r="G8" s="55" t="s">
        <v>851</v>
      </c>
      <c r="H8" s="27" t="s">
        <v>352</v>
      </c>
      <c r="I8" s="27" t="s">
        <v>404</v>
      </c>
      <c r="J8" s="27" t="s">
        <v>399</v>
      </c>
      <c r="K8" s="27" t="s">
        <v>5</v>
      </c>
      <c r="L8" s="53">
        <v>1323</v>
      </c>
      <c r="M8" s="53">
        <v>1323</v>
      </c>
      <c r="N8" s="28"/>
    </row>
    <row r="9" spans="1:14" ht="44" customHeight="1">
      <c r="D9" s="20"/>
      <c r="E9" s="37" t="s">
        <v>688</v>
      </c>
      <c r="F9" s="26" t="s">
        <v>353</v>
      </c>
      <c r="G9" s="55" t="s">
        <v>851</v>
      </c>
      <c r="H9" s="27" t="s">
        <v>355</v>
      </c>
      <c r="I9" s="27" t="s">
        <v>354</v>
      </c>
      <c r="J9" s="27" t="s">
        <v>399</v>
      </c>
      <c r="K9" s="27" t="s">
        <v>5</v>
      </c>
      <c r="L9" s="53">
        <v>1374</v>
      </c>
      <c r="M9" s="53">
        <v>1374</v>
      </c>
      <c r="N9" s="28"/>
    </row>
    <row r="10" spans="1:14" ht="44" customHeight="1">
      <c r="D10" s="29"/>
      <c r="E10" s="37" t="s">
        <v>689</v>
      </c>
      <c r="F10" s="26" t="s">
        <v>539</v>
      </c>
      <c r="G10" s="55" t="s">
        <v>851</v>
      </c>
      <c r="H10" s="27" t="s">
        <v>540</v>
      </c>
      <c r="I10" s="27" t="s">
        <v>585</v>
      </c>
      <c r="J10" s="27" t="s">
        <v>569</v>
      </c>
      <c r="K10" s="27" t="s">
        <v>5</v>
      </c>
      <c r="L10" s="53">
        <v>1370</v>
      </c>
      <c r="M10" s="53">
        <v>1370</v>
      </c>
    </row>
    <row r="11" spans="1:14" s="79" customFormat="1" ht="38" customHeight="1">
      <c r="A11" s="40"/>
      <c r="B11" s="40"/>
      <c r="C11" s="40"/>
      <c r="D11" s="40"/>
      <c r="E11" s="71" t="s">
        <v>898</v>
      </c>
      <c r="F11" s="72"/>
      <c r="H11" s="74"/>
      <c r="I11" s="74"/>
      <c r="J11" s="74"/>
      <c r="K11" s="74"/>
      <c r="L11" s="76">
        <f>SUBTOTAL(109,Tabulka6[[FINANCE PROJEKTU  Výše podpory z národních zdrojů ]])</f>
        <v>5593</v>
      </c>
      <c r="M11" s="76">
        <f>SUBTOTAL(109,Tabulka6[[FINANCE ÚČASTNÍKŮ PROJEKTU Výše podpory z národních zdrojů ]])</f>
        <v>5593</v>
      </c>
      <c r="N11" s="79">
        <f>SUBTOTAL(103,Tabulka6[POZNÁMKA])</f>
        <v>0</v>
      </c>
    </row>
  </sheetData>
  <mergeCells count="2">
    <mergeCell ref="E4:N4"/>
    <mergeCell ref="E5:N5"/>
  </mergeCells>
  <phoneticPr fontId="4" type="noConversion"/>
  <hyperlinks>
    <hyperlink ref="F7" r:id="rId1" xr:uid="{7AAF4893-C53E-4C7E-A2BA-8EC5B68CEADD}"/>
    <hyperlink ref="F9" r:id="rId2" xr:uid="{014ABD74-7312-4E4C-B680-17F9096E8504}"/>
    <hyperlink ref="F8" r:id="rId3" xr:uid="{E5CD53EE-4B42-4A62-A81C-0115B0C3EA8A}"/>
    <hyperlink ref="F10" r:id="rId4" xr:uid="{977ABE69-4BCD-42D1-9B1C-4E1174B6C682}"/>
    <hyperlink ref="G7" r:id="rId5" display="https://www.isvavai.cz/cea?s=programy&amp;ss=detail&amp;n=0&amp;h=GA" xr:uid="{EE633D7C-B426-454E-ACC4-C729F891C2D0}"/>
    <hyperlink ref="G8:G10" r:id="rId6" display="https://www.isvavai.cz/cea?s=programy&amp;ss=detail&amp;n=0&amp;h=GA" xr:uid="{05B79841-CBA6-414B-A52E-C41AE4485750}"/>
  </hyperlinks>
  <pageMargins left="0.78740157499999996" right="0.78740157499999996" top="0.984251969" bottom="0.984251969" header="0.4921259845" footer="0.4921259845"/>
  <pageSetup paperSize="9" scale="39" orientation="portrait" r:id="rId7"/>
  <headerFooter alignWithMargins="0"/>
  <tableParts count="1"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4:P60"/>
  <sheetViews>
    <sheetView showGridLines="0" topLeftCell="A4" zoomScale="50" zoomScaleNormal="50" workbookViewId="0">
      <selection activeCell="U20" sqref="U20"/>
    </sheetView>
  </sheetViews>
  <sheetFormatPr baseColWidth="10" defaultColWidth="8.83203125" defaultRowHeight="14"/>
  <cols>
    <col min="1" max="2" width="8.83203125" style="3"/>
    <col min="3" max="3" width="8.83203125" style="3" customWidth="1"/>
    <col min="4" max="4" width="10.6640625" style="3" customWidth="1"/>
    <col min="5" max="5" width="17.33203125" style="4" customWidth="1"/>
    <col min="6" max="6" width="14" style="54" customWidth="1"/>
    <col min="7" max="7" width="38" style="3" customWidth="1"/>
    <col min="8" max="8" width="27.83203125" style="3" customWidth="1"/>
    <col min="9" max="13" width="20.6640625" style="3" customWidth="1"/>
    <col min="14" max="14" width="8.83203125" style="3"/>
    <col min="15" max="16" width="0" style="3" hidden="1" customWidth="1"/>
    <col min="17" max="16384" width="8.83203125" style="3"/>
  </cols>
  <sheetData>
    <row r="4" spans="4:16" ht="50" customHeight="1">
      <c r="D4" s="103" t="s">
        <v>684</v>
      </c>
      <c r="E4" s="103"/>
      <c r="F4" s="103"/>
      <c r="G4" s="103"/>
      <c r="H4" s="103"/>
      <c r="I4" s="103"/>
      <c r="J4" s="103"/>
      <c r="K4" s="103"/>
      <c r="L4" s="103"/>
      <c r="M4" s="103"/>
    </row>
    <row r="5" spans="4:16" ht="50" customHeight="1">
      <c r="D5" s="103" t="s">
        <v>680</v>
      </c>
      <c r="E5" s="103"/>
      <c r="F5" s="103"/>
      <c r="G5" s="103"/>
      <c r="H5" s="103"/>
      <c r="I5" s="103"/>
      <c r="J5" s="103"/>
      <c r="K5" s="103"/>
      <c r="L5" s="103"/>
      <c r="M5" s="103"/>
    </row>
    <row r="6" spans="4:16" s="10" customFormat="1" ht="50" customHeight="1">
      <c r="D6" s="91" t="s">
        <v>677</v>
      </c>
      <c r="E6" s="90" t="s">
        <v>849</v>
      </c>
      <c r="F6" s="90" t="s">
        <v>817</v>
      </c>
      <c r="G6" s="91" t="s">
        <v>2</v>
      </c>
      <c r="H6" s="91" t="s">
        <v>844</v>
      </c>
      <c r="I6" s="90" t="s">
        <v>3</v>
      </c>
      <c r="J6" s="90" t="s">
        <v>1</v>
      </c>
      <c r="K6" s="90" t="s">
        <v>846</v>
      </c>
      <c r="L6" s="90" t="s">
        <v>847</v>
      </c>
      <c r="M6" s="90" t="s">
        <v>64</v>
      </c>
    </row>
    <row r="7" spans="4:16" ht="50" customHeight="1">
      <c r="D7" s="29" t="s">
        <v>686</v>
      </c>
      <c r="E7" s="21" t="s">
        <v>295</v>
      </c>
      <c r="F7" s="55" t="s">
        <v>852</v>
      </c>
      <c r="G7" s="22" t="s">
        <v>296</v>
      </c>
      <c r="H7" s="22" t="s">
        <v>297</v>
      </c>
      <c r="I7" s="22" t="s">
        <v>399</v>
      </c>
      <c r="J7" s="22" t="s">
        <v>5</v>
      </c>
      <c r="K7" s="53">
        <v>2457</v>
      </c>
      <c r="L7" s="53">
        <v>2457</v>
      </c>
      <c r="O7" s="67">
        <f>Tabulka7[[#This Row],[FINANCE PROJEKTU Výše podpory z národních zdrojů ]]+1</f>
        <v>2458</v>
      </c>
      <c r="P7" s="67">
        <f>Tabulka7[[#This Row],[FINANCE PROJEKTU Výše podpory z národních zdrojů ]]+1</f>
        <v>2458</v>
      </c>
    </row>
    <row r="8" spans="4:16" ht="49" customHeight="1">
      <c r="D8" s="29" t="s">
        <v>840</v>
      </c>
      <c r="E8" s="21" t="s">
        <v>346</v>
      </c>
      <c r="F8" s="55" t="s">
        <v>851</v>
      </c>
      <c r="G8" s="22" t="s">
        <v>347</v>
      </c>
      <c r="H8" s="22" t="s">
        <v>51</v>
      </c>
      <c r="I8" s="22" t="s">
        <v>399</v>
      </c>
      <c r="J8" s="22" t="s">
        <v>5</v>
      </c>
      <c r="K8" s="53">
        <v>3917</v>
      </c>
      <c r="L8" s="53">
        <v>1873</v>
      </c>
      <c r="M8" s="23"/>
      <c r="O8" s="67">
        <f>Tabulka7[[#This Row],[FINANCE PROJEKTU Výše podpory z národních zdrojů ]]+1</f>
        <v>3918</v>
      </c>
      <c r="P8" s="67">
        <f>Tabulka7[[#This Row],[FINANCE PROJEKTU Výše podpory z národních zdrojů ]]+1</f>
        <v>3918</v>
      </c>
    </row>
    <row r="9" spans="4:16" ht="50" customHeight="1">
      <c r="D9" s="29" t="s">
        <v>688</v>
      </c>
      <c r="E9" s="21" t="s">
        <v>62</v>
      </c>
      <c r="F9" s="55" t="s">
        <v>852</v>
      </c>
      <c r="G9" s="13" t="s">
        <v>59</v>
      </c>
      <c r="H9" s="13" t="s">
        <v>60</v>
      </c>
      <c r="I9" s="13" t="s">
        <v>501</v>
      </c>
      <c r="J9" s="13" t="s">
        <v>5</v>
      </c>
      <c r="K9" s="56">
        <v>1463</v>
      </c>
      <c r="L9" s="56">
        <v>1463</v>
      </c>
      <c r="M9" s="32"/>
      <c r="O9" s="67">
        <f>Tabulka7[[#This Row],[FINANCE PROJEKTU Výše podpory z národních zdrojů ]]+1</f>
        <v>1464</v>
      </c>
      <c r="P9" s="67">
        <f>Tabulka7[[#This Row],[FINANCE PROJEKTU Výše podpory z národních zdrojů ]]+1</f>
        <v>1464</v>
      </c>
    </row>
    <row r="10" spans="4:16" s="4" customFormat="1" ht="50" customHeight="1">
      <c r="D10" s="29" t="s">
        <v>689</v>
      </c>
      <c r="E10" s="31" t="s">
        <v>257</v>
      </c>
      <c r="F10" s="55" t="s">
        <v>851</v>
      </c>
      <c r="G10" s="42" t="s">
        <v>256</v>
      </c>
      <c r="H10" s="42" t="s">
        <v>255</v>
      </c>
      <c r="I10" s="42" t="s">
        <v>236</v>
      </c>
      <c r="J10" s="42" t="s">
        <v>5</v>
      </c>
      <c r="K10" s="56">
        <v>3883</v>
      </c>
      <c r="L10" s="56">
        <v>1584</v>
      </c>
      <c r="M10" s="23"/>
      <c r="O10" s="67">
        <f>Tabulka7[[#This Row],[FINANCE PROJEKTU Výše podpory z národních zdrojů ]]+1</f>
        <v>3884</v>
      </c>
      <c r="P10" s="67">
        <f>Tabulka7[[#This Row],[FINANCE PROJEKTU Výše podpory z národních zdrojů ]]+1</f>
        <v>3884</v>
      </c>
    </row>
    <row r="11" spans="4:16" s="4" customFormat="1" ht="50" customHeight="1">
      <c r="D11" s="29" t="s">
        <v>690</v>
      </c>
      <c r="E11" s="31" t="s">
        <v>248</v>
      </c>
      <c r="F11" s="55" t="s">
        <v>851</v>
      </c>
      <c r="G11" s="42" t="s">
        <v>247</v>
      </c>
      <c r="H11" s="42" t="s">
        <v>251</v>
      </c>
      <c r="I11" s="42" t="s">
        <v>236</v>
      </c>
      <c r="J11" s="42" t="s">
        <v>5</v>
      </c>
      <c r="K11" s="56">
        <v>3372</v>
      </c>
      <c r="L11" s="56">
        <v>1380</v>
      </c>
      <c r="M11" s="57"/>
      <c r="O11" s="67">
        <f>Tabulka7[[#This Row],[FINANCE PROJEKTU Výše podpory z národních zdrojů ]]+1</f>
        <v>3373</v>
      </c>
      <c r="P11" s="67">
        <f>Tabulka7[[#This Row],[FINANCE PROJEKTU Výše podpory z národních zdrojů ]]+1</f>
        <v>3373</v>
      </c>
    </row>
    <row r="12" spans="4:16" ht="50" customHeight="1">
      <c r="D12" s="30" t="s">
        <v>691</v>
      </c>
      <c r="E12" s="31" t="s">
        <v>187</v>
      </c>
      <c r="F12" s="55" t="s">
        <v>853</v>
      </c>
      <c r="G12" s="13" t="s">
        <v>185</v>
      </c>
      <c r="H12" s="13" t="s">
        <v>186</v>
      </c>
      <c r="I12" s="42" t="s">
        <v>236</v>
      </c>
      <c r="J12" s="13" t="s">
        <v>5</v>
      </c>
      <c r="K12" s="59">
        <v>2702</v>
      </c>
      <c r="L12" s="59">
        <v>2702</v>
      </c>
      <c r="M12" s="32"/>
      <c r="O12" s="67">
        <f>Tabulka7[[#This Row],[FINANCE PROJEKTU Výše podpory z národních zdrojů ]]+1</f>
        <v>2703</v>
      </c>
      <c r="P12" s="67">
        <f>Tabulka7[[#This Row],[FINANCE PROJEKTU Výše podpory z národních zdrojů ]]+1</f>
        <v>2703</v>
      </c>
    </row>
    <row r="13" spans="4:16" s="7" customFormat="1" ht="50" customHeight="1">
      <c r="D13" s="30" t="s">
        <v>692</v>
      </c>
      <c r="E13" s="21" t="s">
        <v>136</v>
      </c>
      <c r="F13" s="55" t="s">
        <v>826</v>
      </c>
      <c r="G13" s="22" t="s">
        <v>138</v>
      </c>
      <c r="H13" s="22" t="s">
        <v>140</v>
      </c>
      <c r="I13" s="22" t="s">
        <v>218</v>
      </c>
      <c r="J13" s="22" t="s">
        <v>7</v>
      </c>
      <c r="K13" s="61">
        <v>86587</v>
      </c>
      <c r="L13" s="61">
        <v>11116</v>
      </c>
      <c r="M13" s="3"/>
      <c r="O13" s="67">
        <f>Tabulka7[[#This Row],[FINANCE PROJEKTU Výše podpory z národních zdrojů ]]+1</f>
        <v>86588</v>
      </c>
      <c r="P13" s="67">
        <f>Tabulka7[[#This Row],[FINANCE PROJEKTU Výše podpory z národních zdrojů ]]+1</f>
        <v>86588</v>
      </c>
    </row>
    <row r="14" spans="4:16" s="7" customFormat="1" ht="50" customHeight="1">
      <c r="D14" s="30" t="s">
        <v>693</v>
      </c>
      <c r="E14" s="21" t="s">
        <v>137</v>
      </c>
      <c r="F14" s="55" t="s">
        <v>826</v>
      </c>
      <c r="G14" s="22" t="s">
        <v>139</v>
      </c>
      <c r="H14" s="22" t="s">
        <v>196</v>
      </c>
      <c r="I14" s="22" t="s">
        <v>218</v>
      </c>
      <c r="J14" s="22" t="s">
        <v>7</v>
      </c>
      <c r="K14" s="61">
        <v>54203</v>
      </c>
      <c r="L14" s="61">
        <v>12750</v>
      </c>
      <c r="M14" s="3" t="s">
        <v>20</v>
      </c>
      <c r="O14" s="67">
        <f>Tabulka7[[#This Row],[FINANCE PROJEKTU Výše podpory z národních zdrojů ]]+1</f>
        <v>54204</v>
      </c>
      <c r="P14" s="67">
        <f>Tabulka7[[#This Row],[FINANCE PROJEKTU Výše podpory z národních zdrojů ]]+1</f>
        <v>54204</v>
      </c>
    </row>
    <row r="15" spans="4:16" s="4" customFormat="1" ht="50" customHeight="1">
      <c r="D15" s="29" t="s">
        <v>694</v>
      </c>
      <c r="E15" s="21" t="s">
        <v>45</v>
      </c>
      <c r="F15" s="55" t="s">
        <v>827</v>
      </c>
      <c r="G15" s="5" t="s">
        <v>46</v>
      </c>
      <c r="H15" s="5" t="s">
        <v>12</v>
      </c>
      <c r="I15" s="5" t="s">
        <v>21</v>
      </c>
      <c r="J15" s="5" t="s">
        <v>7</v>
      </c>
      <c r="K15" s="53">
        <v>6886</v>
      </c>
      <c r="L15" s="53">
        <v>1889</v>
      </c>
      <c r="O15" s="67">
        <f>Tabulka7[[#This Row],[FINANCE PROJEKTU Výše podpory z národních zdrojů ]]+1</f>
        <v>6887</v>
      </c>
      <c r="P15" s="67">
        <f>Tabulka7[[#This Row],[FINANCE PROJEKTU Výše podpory z národních zdrojů ]]+1</f>
        <v>6887</v>
      </c>
    </row>
    <row r="16" spans="4:16" s="4" customFormat="1" ht="50" customHeight="1">
      <c r="D16" s="30" t="s">
        <v>695</v>
      </c>
      <c r="E16" s="21" t="s">
        <v>382</v>
      </c>
      <c r="F16" s="55" t="s">
        <v>839</v>
      </c>
      <c r="G16" s="22" t="s">
        <v>383</v>
      </c>
      <c r="H16" s="22" t="s">
        <v>384</v>
      </c>
      <c r="I16" s="22" t="s">
        <v>381</v>
      </c>
      <c r="J16" s="22" t="s">
        <v>4</v>
      </c>
      <c r="K16" s="61">
        <v>28983</v>
      </c>
      <c r="L16" s="61">
        <v>6969</v>
      </c>
      <c r="M16" s="3" t="s">
        <v>20</v>
      </c>
      <c r="O16" s="67">
        <f>Tabulka7[[#This Row],[FINANCE PROJEKTU Výše podpory z národních zdrojů ]]+1</f>
        <v>28984</v>
      </c>
      <c r="P16" s="67">
        <f>Tabulka7[[#This Row],[FINANCE PROJEKTU Výše podpory z národních zdrojů ]]+1</f>
        <v>28984</v>
      </c>
    </row>
    <row r="17" spans="4:16" s="4" customFormat="1" ht="50" customHeight="1">
      <c r="D17" s="29" t="s">
        <v>696</v>
      </c>
      <c r="E17" s="21" t="s">
        <v>241</v>
      </c>
      <c r="F17" s="55" t="s">
        <v>835</v>
      </c>
      <c r="G17" s="5" t="s">
        <v>19</v>
      </c>
      <c r="H17" s="5" t="s">
        <v>246</v>
      </c>
      <c r="I17" s="5" t="s">
        <v>182</v>
      </c>
      <c r="J17" s="5" t="s">
        <v>4</v>
      </c>
      <c r="K17" s="53">
        <v>56376</v>
      </c>
      <c r="L17" s="53">
        <v>3597</v>
      </c>
      <c r="M17" s="4" t="s">
        <v>909</v>
      </c>
      <c r="O17" s="67">
        <f>Tabulka7[[#This Row],[FINANCE PROJEKTU Výše podpory z národních zdrojů ]]+1</f>
        <v>56377</v>
      </c>
      <c r="P17" s="67">
        <f>Tabulka7[[#This Row],[FINANCE PROJEKTU Výše podpory z národních zdrojů ]]+1</f>
        <v>56377</v>
      </c>
    </row>
    <row r="18" spans="4:16" ht="50" customHeight="1">
      <c r="D18" s="30" t="s">
        <v>697</v>
      </c>
      <c r="E18" s="60" t="s">
        <v>414</v>
      </c>
      <c r="F18" s="55" t="s">
        <v>832</v>
      </c>
      <c r="G18" s="22" t="s">
        <v>415</v>
      </c>
      <c r="H18" s="22" t="s">
        <v>416</v>
      </c>
      <c r="I18" s="22" t="s">
        <v>298</v>
      </c>
      <c r="J18" s="22" t="s">
        <v>65</v>
      </c>
      <c r="K18" s="61">
        <v>4335</v>
      </c>
      <c r="L18" s="61">
        <v>992</v>
      </c>
      <c r="M18" s="32"/>
      <c r="O18" s="67">
        <f>Tabulka7[[#This Row],[FINANCE PROJEKTU Výše podpory z národních zdrojů ]]+1</f>
        <v>4336</v>
      </c>
      <c r="P18" s="67">
        <f>Tabulka7[[#This Row],[FINANCE PROJEKTU Výše podpory z národních zdrojů ]]+1</f>
        <v>4336</v>
      </c>
    </row>
    <row r="19" spans="4:16" ht="50" customHeight="1">
      <c r="D19" s="30" t="s">
        <v>698</v>
      </c>
      <c r="E19" s="60" t="s">
        <v>419</v>
      </c>
      <c r="F19" s="55" t="s">
        <v>832</v>
      </c>
      <c r="G19" s="22" t="s">
        <v>417</v>
      </c>
      <c r="H19" s="22" t="s">
        <v>418</v>
      </c>
      <c r="I19" s="22" t="s">
        <v>298</v>
      </c>
      <c r="J19" s="22" t="s">
        <v>65</v>
      </c>
      <c r="K19" s="61">
        <v>2503</v>
      </c>
      <c r="L19" s="61">
        <v>642</v>
      </c>
      <c r="M19" s="32"/>
      <c r="O19" s="67">
        <f>Tabulka7[[#This Row],[FINANCE PROJEKTU Výše podpory z národních zdrojů ]]+1</f>
        <v>2504</v>
      </c>
      <c r="P19" s="67">
        <f>Tabulka7[[#This Row],[FINANCE PROJEKTU Výše podpory z národních zdrojů ]]+1</f>
        <v>2504</v>
      </c>
    </row>
    <row r="20" spans="4:16" ht="50" customHeight="1">
      <c r="D20" s="30" t="s">
        <v>699</v>
      </c>
      <c r="E20" s="60" t="s">
        <v>420</v>
      </c>
      <c r="F20" s="55" t="s">
        <v>832</v>
      </c>
      <c r="G20" s="22" t="s">
        <v>422</v>
      </c>
      <c r="H20" s="22" t="s">
        <v>423</v>
      </c>
      <c r="I20" s="22" t="s">
        <v>298</v>
      </c>
      <c r="J20" s="22" t="s">
        <v>65</v>
      </c>
      <c r="K20" s="61">
        <v>3435</v>
      </c>
      <c r="L20" s="61">
        <v>1937</v>
      </c>
      <c r="M20" s="32"/>
      <c r="O20" s="67">
        <f>Tabulka7[[#This Row],[FINANCE PROJEKTU Výše podpory z národních zdrojů ]]+1</f>
        <v>3436</v>
      </c>
      <c r="P20" s="67">
        <f>Tabulka7[[#This Row],[FINANCE PROJEKTU Výše podpory z národních zdrojů ]]+1</f>
        <v>3436</v>
      </c>
    </row>
    <row r="21" spans="4:16" ht="50" customHeight="1">
      <c r="D21" s="30" t="s">
        <v>700</v>
      </c>
      <c r="E21" s="60" t="s">
        <v>421</v>
      </c>
      <c r="F21" s="55" t="s">
        <v>832</v>
      </c>
      <c r="G21" s="22" t="s">
        <v>424</v>
      </c>
      <c r="H21" s="22" t="s">
        <v>425</v>
      </c>
      <c r="I21" s="22" t="s">
        <v>298</v>
      </c>
      <c r="J21" s="22" t="s">
        <v>65</v>
      </c>
      <c r="K21" s="61">
        <v>4102</v>
      </c>
      <c r="L21" s="61">
        <v>2416</v>
      </c>
      <c r="M21" s="32"/>
      <c r="O21" s="67">
        <f>Tabulka7[[#This Row],[FINANCE PROJEKTU Výše podpory z národních zdrojů ]]+1</f>
        <v>4103</v>
      </c>
      <c r="P21" s="67">
        <f>Tabulka7[[#This Row],[FINANCE PROJEKTU Výše podpory z národních zdrojů ]]+1</f>
        <v>4103</v>
      </c>
    </row>
    <row r="22" spans="4:16" ht="50" customHeight="1">
      <c r="D22" s="30" t="s">
        <v>701</v>
      </c>
      <c r="E22" s="60" t="s">
        <v>27</v>
      </c>
      <c r="F22" s="55" t="s">
        <v>832</v>
      </c>
      <c r="G22" s="22" t="s">
        <v>28</v>
      </c>
      <c r="H22" s="22" t="s">
        <v>51</v>
      </c>
      <c r="I22" s="22" t="s">
        <v>21</v>
      </c>
      <c r="J22" s="22" t="s">
        <v>65</v>
      </c>
      <c r="K22" s="61">
        <v>0</v>
      </c>
      <c r="L22" s="61">
        <v>0</v>
      </c>
      <c r="M22" s="27" t="s">
        <v>550</v>
      </c>
      <c r="O22" s="67">
        <f>Tabulka7[[#This Row],[FINANCE PROJEKTU Výše podpory z národních zdrojů ]]+1</f>
        <v>1</v>
      </c>
      <c r="P22" s="67">
        <f>Tabulka7[[#This Row],[FINANCE PROJEKTU Výše podpory z národních zdrojů ]]+1</f>
        <v>1</v>
      </c>
    </row>
    <row r="23" spans="4:16" s="4" customFormat="1" ht="50" customHeight="1">
      <c r="D23" s="29" t="s">
        <v>702</v>
      </c>
      <c r="E23" s="21" t="s">
        <v>29</v>
      </c>
      <c r="F23" s="55" t="s">
        <v>831</v>
      </c>
      <c r="G23" s="5" t="s">
        <v>30</v>
      </c>
      <c r="H23" s="5" t="s">
        <v>31</v>
      </c>
      <c r="I23" s="5" t="s">
        <v>21</v>
      </c>
      <c r="J23" s="5" t="s">
        <v>65</v>
      </c>
      <c r="K23" s="61">
        <v>0</v>
      </c>
      <c r="L23" s="61">
        <v>0</v>
      </c>
      <c r="M23" s="27" t="s">
        <v>550</v>
      </c>
      <c r="O23" s="67">
        <f>Tabulka7[[#This Row],[FINANCE PROJEKTU Výše podpory z národních zdrojů ]]+1</f>
        <v>1</v>
      </c>
      <c r="P23" s="67">
        <f>Tabulka7[[#This Row],[FINANCE PROJEKTU Výše podpory z národních zdrojů ]]+1</f>
        <v>1</v>
      </c>
    </row>
    <row r="24" spans="4:16" s="4" customFormat="1" ht="50" customHeight="1">
      <c r="D24" s="29" t="s">
        <v>703</v>
      </c>
      <c r="E24" s="21" t="s">
        <v>32</v>
      </c>
      <c r="F24" s="55" t="s">
        <v>831</v>
      </c>
      <c r="G24" s="5" t="s">
        <v>33</v>
      </c>
      <c r="H24" s="5" t="s">
        <v>34</v>
      </c>
      <c r="I24" s="5" t="s">
        <v>21</v>
      </c>
      <c r="J24" s="5" t="s">
        <v>65</v>
      </c>
      <c r="K24" s="61">
        <v>0</v>
      </c>
      <c r="L24" s="61">
        <v>0</v>
      </c>
      <c r="M24" s="27" t="s">
        <v>550</v>
      </c>
      <c r="O24" s="67">
        <f>Tabulka7[[#This Row],[FINANCE PROJEKTU Výše podpory z národních zdrojů ]]+1</f>
        <v>1</v>
      </c>
      <c r="P24" s="67">
        <f>Tabulka7[[#This Row],[FINANCE PROJEKTU Výše podpory z národních zdrojů ]]+1</f>
        <v>1</v>
      </c>
    </row>
    <row r="25" spans="4:16" ht="50" customHeight="1">
      <c r="D25" s="30" t="s">
        <v>704</v>
      </c>
      <c r="E25" s="60" t="s">
        <v>35</v>
      </c>
      <c r="F25" s="55" t="s">
        <v>831</v>
      </c>
      <c r="G25" s="22" t="s">
        <v>36</v>
      </c>
      <c r="H25" s="22" t="s">
        <v>37</v>
      </c>
      <c r="I25" s="22" t="s">
        <v>21</v>
      </c>
      <c r="J25" s="22" t="s">
        <v>65</v>
      </c>
      <c r="K25" s="61">
        <v>0</v>
      </c>
      <c r="L25" s="61">
        <v>0</v>
      </c>
      <c r="M25" s="27" t="s">
        <v>550</v>
      </c>
      <c r="O25" s="67">
        <f>Tabulka7[[#This Row],[FINANCE PROJEKTU Výše podpory z národních zdrojů ]]+1</f>
        <v>1</v>
      </c>
      <c r="P25" s="67">
        <f>Tabulka7[[#This Row],[FINANCE PROJEKTU Výše podpory z národních zdrojů ]]+1</f>
        <v>1</v>
      </c>
    </row>
    <row r="26" spans="4:16" ht="50" customHeight="1">
      <c r="D26" s="30" t="s">
        <v>705</v>
      </c>
      <c r="E26" s="60" t="s">
        <v>38</v>
      </c>
      <c r="F26" s="55" t="s">
        <v>831</v>
      </c>
      <c r="G26" s="22" t="s">
        <v>39</v>
      </c>
      <c r="H26" s="22" t="s">
        <v>52</v>
      </c>
      <c r="I26" s="22" t="s">
        <v>21</v>
      </c>
      <c r="J26" s="22" t="s">
        <v>65</v>
      </c>
      <c r="K26" s="61">
        <v>0</v>
      </c>
      <c r="L26" s="61">
        <v>0</v>
      </c>
      <c r="M26" s="27" t="s">
        <v>550</v>
      </c>
      <c r="O26" s="67">
        <f>Tabulka7[[#This Row],[FINANCE PROJEKTU Výše podpory z národních zdrojů ]]+1</f>
        <v>1</v>
      </c>
      <c r="P26" s="67">
        <f>Tabulka7[[#This Row],[FINANCE PROJEKTU Výše podpory z národních zdrojů ]]+1</f>
        <v>1</v>
      </c>
    </row>
    <row r="27" spans="4:16" s="4" customFormat="1" ht="50" customHeight="1">
      <c r="D27" s="29" t="s">
        <v>706</v>
      </c>
      <c r="E27" s="21" t="s">
        <v>40</v>
      </c>
      <c r="F27" s="55" t="s">
        <v>831</v>
      </c>
      <c r="G27" s="5" t="s">
        <v>41</v>
      </c>
      <c r="H27" s="5" t="s">
        <v>42</v>
      </c>
      <c r="I27" s="5" t="s">
        <v>21</v>
      </c>
      <c r="J27" s="5" t="s">
        <v>65</v>
      </c>
      <c r="K27" s="61">
        <v>0</v>
      </c>
      <c r="L27" s="61">
        <v>0</v>
      </c>
      <c r="M27" s="27" t="s">
        <v>550</v>
      </c>
      <c r="O27" s="67">
        <f>Tabulka7[[#This Row],[FINANCE PROJEKTU Výše podpory z národních zdrojů ]]+1</f>
        <v>1</v>
      </c>
      <c r="P27" s="67">
        <f>Tabulka7[[#This Row],[FINANCE PROJEKTU Výše podpory z národních zdrojů ]]+1</f>
        <v>1</v>
      </c>
    </row>
    <row r="28" spans="4:16" ht="50" customHeight="1">
      <c r="D28" s="30" t="s">
        <v>707</v>
      </c>
      <c r="E28" s="60" t="s">
        <v>43</v>
      </c>
      <c r="F28" s="55" t="s">
        <v>831</v>
      </c>
      <c r="G28" s="22" t="s">
        <v>44</v>
      </c>
      <c r="H28" s="22" t="s">
        <v>552</v>
      </c>
      <c r="I28" s="22" t="s">
        <v>21</v>
      </c>
      <c r="J28" s="22" t="s">
        <v>65</v>
      </c>
      <c r="K28" s="61">
        <v>0</v>
      </c>
      <c r="L28" s="61">
        <v>0</v>
      </c>
      <c r="M28" s="27" t="s">
        <v>551</v>
      </c>
      <c r="O28" s="67">
        <f>Tabulka7[[#This Row],[FINANCE PROJEKTU Výše podpory z národních zdrojů ]]+1</f>
        <v>1</v>
      </c>
      <c r="P28" s="67">
        <f>Tabulka7[[#This Row],[FINANCE PROJEKTU Výše podpory z národních zdrojů ]]+1</f>
        <v>1</v>
      </c>
    </row>
    <row r="29" spans="4:16" s="58" customFormat="1" ht="50" customHeight="1">
      <c r="D29" s="29" t="s">
        <v>708</v>
      </c>
      <c r="E29" s="21" t="s">
        <v>92</v>
      </c>
      <c r="F29" s="55" t="s">
        <v>831</v>
      </c>
      <c r="G29" s="5" t="s">
        <v>93</v>
      </c>
      <c r="H29" s="5" t="s">
        <v>94</v>
      </c>
      <c r="I29" s="5" t="s">
        <v>77</v>
      </c>
      <c r="J29" s="5" t="s">
        <v>65</v>
      </c>
      <c r="K29" s="53">
        <v>3851</v>
      </c>
      <c r="L29" s="53">
        <v>841</v>
      </c>
      <c r="M29" s="4"/>
      <c r="O29" s="67">
        <f>Tabulka7[[#This Row],[FINANCE PROJEKTU Výše podpory z národních zdrojů ]]+1</f>
        <v>3852</v>
      </c>
      <c r="P29" s="67">
        <f>Tabulka7[[#This Row],[FINANCE PROJEKTU Výše podpory z národních zdrojů ]]+1</f>
        <v>3852</v>
      </c>
    </row>
    <row r="30" spans="4:16" s="7" customFormat="1" ht="50" customHeight="1">
      <c r="D30" s="30" t="s">
        <v>709</v>
      </c>
      <c r="E30" s="60" t="s">
        <v>79</v>
      </c>
      <c r="F30" s="55" t="s">
        <v>831</v>
      </c>
      <c r="G30" s="22" t="s">
        <v>80</v>
      </c>
      <c r="H30" s="22" t="s">
        <v>81</v>
      </c>
      <c r="I30" s="22" t="s">
        <v>77</v>
      </c>
      <c r="J30" s="22" t="s">
        <v>65</v>
      </c>
      <c r="K30" s="61">
        <v>2834</v>
      </c>
      <c r="L30" s="61">
        <v>733</v>
      </c>
      <c r="M30" s="3"/>
      <c r="O30" s="67">
        <f>Tabulka7[[#This Row],[FINANCE PROJEKTU Výše podpory z národních zdrojů ]]+1</f>
        <v>2835</v>
      </c>
      <c r="P30" s="67">
        <f>Tabulka7[[#This Row],[FINANCE PROJEKTU Výše podpory z národních zdrojů ]]+1</f>
        <v>2835</v>
      </c>
    </row>
    <row r="31" spans="4:16" s="7" customFormat="1" ht="50" customHeight="1">
      <c r="D31" s="30" t="s">
        <v>710</v>
      </c>
      <c r="E31" s="62" t="s">
        <v>220</v>
      </c>
      <c r="F31" s="55" t="s">
        <v>831</v>
      </c>
      <c r="G31" s="22" t="s">
        <v>219</v>
      </c>
      <c r="H31" s="22" t="s">
        <v>140</v>
      </c>
      <c r="I31" s="22" t="s">
        <v>182</v>
      </c>
      <c r="J31" s="22" t="s">
        <v>65</v>
      </c>
      <c r="K31" s="61">
        <v>3768</v>
      </c>
      <c r="L31" s="61">
        <v>1886</v>
      </c>
      <c r="M31" s="3"/>
      <c r="O31" s="67">
        <f>Tabulka7[[#This Row],[FINANCE PROJEKTU Výše podpory z národních zdrojů ]]+1</f>
        <v>3769</v>
      </c>
      <c r="P31" s="67">
        <f>Tabulka7[[#This Row],[FINANCE PROJEKTU Výše podpory z národních zdrojů ]]+1</f>
        <v>3769</v>
      </c>
    </row>
    <row r="32" spans="4:16" s="7" customFormat="1" ht="50" customHeight="1">
      <c r="D32" s="30" t="s">
        <v>711</v>
      </c>
      <c r="E32" s="62" t="s">
        <v>221</v>
      </c>
      <c r="F32" s="55" t="s">
        <v>831</v>
      </c>
      <c r="G32" s="22" t="s">
        <v>222</v>
      </c>
      <c r="H32" s="22" t="s">
        <v>223</v>
      </c>
      <c r="I32" s="22" t="s">
        <v>182</v>
      </c>
      <c r="J32" s="22" t="s">
        <v>65</v>
      </c>
      <c r="K32" s="61">
        <v>3006</v>
      </c>
      <c r="L32" s="61">
        <v>1395</v>
      </c>
      <c r="M32" s="3"/>
      <c r="O32" s="67">
        <f>Tabulka7[[#This Row],[FINANCE PROJEKTU Výše podpory z národních zdrojů ]]+1</f>
        <v>3007</v>
      </c>
      <c r="P32" s="67">
        <f>Tabulka7[[#This Row],[FINANCE PROJEKTU Výše podpory z národních zdrojů ]]+1</f>
        <v>3007</v>
      </c>
    </row>
    <row r="33" spans="4:16" s="58" customFormat="1" ht="50" customHeight="1">
      <c r="D33" s="29" t="s">
        <v>712</v>
      </c>
      <c r="E33" s="21" t="s">
        <v>96</v>
      </c>
      <c r="F33" s="55" t="s">
        <v>856</v>
      </c>
      <c r="G33" s="5" t="s">
        <v>97</v>
      </c>
      <c r="H33" s="5" t="s">
        <v>854</v>
      </c>
      <c r="I33" s="5" t="s">
        <v>77</v>
      </c>
      <c r="J33" s="5" t="s">
        <v>4</v>
      </c>
      <c r="K33" s="53">
        <v>290061</v>
      </c>
      <c r="L33" s="53">
        <v>24478</v>
      </c>
      <c r="M33" s="4"/>
      <c r="O33" s="67">
        <f>Tabulka7[[#This Row],[FINANCE PROJEKTU Výše podpory z národních zdrojů ]]+1</f>
        <v>290062</v>
      </c>
      <c r="P33" s="67">
        <f>Tabulka7[[#This Row],[FINANCE PROJEKTU Výše podpory z národních zdrojů ]]+1</f>
        <v>290062</v>
      </c>
    </row>
    <row r="34" spans="4:16" s="58" customFormat="1" ht="50" customHeight="1">
      <c r="D34" s="29" t="s">
        <v>713</v>
      </c>
      <c r="E34" s="21" t="s">
        <v>98</v>
      </c>
      <c r="F34" s="55" t="s">
        <v>856</v>
      </c>
      <c r="G34" s="5" t="s">
        <v>99</v>
      </c>
      <c r="H34" s="5" t="s">
        <v>855</v>
      </c>
      <c r="I34" s="5" t="s">
        <v>77</v>
      </c>
      <c r="J34" s="5" t="s">
        <v>4</v>
      </c>
      <c r="K34" s="53">
        <v>362091</v>
      </c>
      <c r="L34" s="53">
        <v>47879</v>
      </c>
      <c r="M34" s="4" t="s">
        <v>20</v>
      </c>
      <c r="O34" s="67">
        <f>Tabulka7[[#This Row],[FINANCE PROJEKTU Výše podpory z národních zdrojů ]]+1</f>
        <v>362092</v>
      </c>
      <c r="P34" s="67">
        <f>Tabulka7[[#This Row],[FINANCE PROJEKTU Výše podpory z národních zdrojů ]]+1</f>
        <v>362092</v>
      </c>
    </row>
    <row r="35" spans="4:16" s="58" customFormat="1" ht="50" customHeight="1">
      <c r="D35" s="29" t="s">
        <v>714</v>
      </c>
      <c r="E35" s="21" t="s">
        <v>100</v>
      </c>
      <c r="F35" s="55" t="s">
        <v>856</v>
      </c>
      <c r="G35" s="5" t="s">
        <v>101</v>
      </c>
      <c r="H35" s="5" t="s">
        <v>250</v>
      </c>
      <c r="I35" s="5" t="s">
        <v>77</v>
      </c>
      <c r="J35" s="5" t="s">
        <v>4</v>
      </c>
      <c r="K35" s="53">
        <v>168735</v>
      </c>
      <c r="L35" s="53">
        <v>16898</v>
      </c>
      <c r="M35" s="4" t="s">
        <v>20</v>
      </c>
      <c r="O35" s="67">
        <f>Tabulka7[[#This Row],[FINANCE PROJEKTU Výše podpory z národních zdrojů ]]+1</f>
        <v>168736</v>
      </c>
      <c r="P35" s="67">
        <f>Tabulka7[[#This Row],[FINANCE PROJEKTU Výše podpory z národních zdrojů ]]+1</f>
        <v>168736</v>
      </c>
    </row>
    <row r="36" spans="4:16" s="58" customFormat="1" ht="50" customHeight="1">
      <c r="D36" s="29" t="s">
        <v>715</v>
      </c>
      <c r="E36" s="21" t="s">
        <v>195</v>
      </c>
      <c r="F36" s="55" t="s">
        <v>835</v>
      </c>
      <c r="G36" s="5" t="s">
        <v>194</v>
      </c>
      <c r="H36" s="5" t="s">
        <v>197</v>
      </c>
      <c r="I36" s="5" t="s">
        <v>182</v>
      </c>
      <c r="J36" s="5" t="s">
        <v>4</v>
      </c>
      <c r="K36" s="53">
        <v>42521</v>
      </c>
      <c r="L36" s="53">
        <v>4488</v>
      </c>
      <c r="M36" s="4" t="s">
        <v>20</v>
      </c>
      <c r="O36" s="67">
        <f>Tabulka7[[#This Row],[FINANCE PROJEKTU Výše podpory z národních zdrojů ]]+1</f>
        <v>42522</v>
      </c>
      <c r="P36" s="67">
        <f>Tabulka7[[#This Row],[FINANCE PROJEKTU Výše podpory z národních zdrojů ]]+1</f>
        <v>42522</v>
      </c>
    </row>
    <row r="37" spans="4:16" s="58" customFormat="1" ht="50" customHeight="1">
      <c r="D37" s="29" t="s">
        <v>716</v>
      </c>
      <c r="E37" s="21" t="s">
        <v>201</v>
      </c>
      <c r="F37" s="55" t="s">
        <v>835</v>
      </c>
      <c r="G37" s="5" t="s">
        <v>199</v>
      </c>
      <c r="H37" s="5" t="s">
        <v>200</v>
      </c>
      <c r="I37" s="5" t="s">
        <v>182</v>
      </c>
      <c r="J37" s="5" t="s">
        <v>4</v>
      </c>
      <c r="K37" s="53">
        <v>97233</v>
      </c>
      <c r="L37" s="53">
        <v>2313</v>
      </c>
      <c r="M37" s="4"/>
      <c r="O37" s="67">
        <f>Tabulka7[[#This Row],[FINANCE PROJEKTU Výše podpory z národních zdrojů ]]+1</f>
        <v>97234</v>
      </c>
      <c r="P37" s="67">
        <f>Tabulka7[[#This Row],[FINANCE PROJEKTU Výše podpory z národních zdrojů ]]+1</f>
        <v>97234</v>
      </c>
    </row>
    <row r="38" spans="4:16" s="58" customFormat="1" ht="50" customHeight="1">
      <c r="D38" s="29" t="s">
        <v>717</v>
      </c>
      <c r="E38" s="21" t="s">
        <v>208</v>
      </c>
      <c r="F38" s="55" t="s">
        <v>835</v>
      </c>
      <c r="G38" s="5" t="s">
        <v>207</v>
      </c>
      <c r="H38" s="5" t="s">
        <v>197</v>
      </c>
      <c r="I38" s="5" t="s">
        <v>182</v>
      </c>
      <c r="J38" s="5" t="s">
        <v>4</v>
      </c>
      <c r="K38" s="53">
        <v>20005</v>
      </c>
      <c r="L38" s="53">
        <v>4001</v>
      </c>
      <c r="M38" s="4" t="s">
        <v>20</v>
      </c>
      <c r="O38" s="67">
        <f>Tabulka7[[#This Row],[FINANCE PROJEKTU Výše podpory z národních zdrojů ]]+1</f>
        <v>20006</v>
      </c>
      <c r="P38" s="67">
        <f>Tabulka7[[#This Row],[FINANCE PROJEKTU Výše podpory z národních zdrojů ]]+1</f>
        <v>20006</v>
      </c>
    </row>
    <row r="39" spans="4:16" s="58" customFormat="1" ht="50" customHeight="1">
      <c r="D39" s="29" t="s">
        <v>718</v>
      </c>
      <c r="E39" s="21" t="s">
        <v>203</v>
      </c>
      <c r="F39" s="55" t="s">
        <v>835</v>
      </c>
      <c r="G39" s="5" t="s">
        <v>202</v>
      </c>
      <c r="H39" s="5" t="s">
        <v>250</v>
      </c>
      <c r="I39" s="5" t="s">
        <v>182</v>
      </c>
      <c r="J39" s="5" t="s">
        <v>4</v>
      </c>
      <c r="K39" s="53">
        <v>21857</v>
      </c>
      <c r="L39" s="53">
        <v>8424</v>
      </c>
      <c r="M39" s="4" t="s">
        <v>20</v>
      </c>
      <c r="O39" s="67">
        <f>Tabulka7[[#This Row],[FINANCE PROJEKTU Výše podpory z národních zdrojů ]]+1</f>
        <v>21858</v>
      </c>
      <c r="P39" s="67">
        <f>Tabulka7[[#This Row],[FINANCE PROJEKTU Výše podpory z národních zdrojů ]]+1</f>
        <v>21858</v>
      </c>
    </row>
    <row r="40" spans="4:16" s="7" customFormat="1" ht="50" customHeight="1">
      <c r="D40" s="30" t="s">
        <v>719</v>
      </c>
      <c r="E40" s="60" t="s">
        <v>243</v>
      </c>
      <c r="F40" s="55" t="s">
        <v>835</v>
      </c>
      <c r="G40" s="22" t="s">
        <v>242</v>
      </c>
      <c r="H40" s="22" t="s">
        <v>244</v>
      </c>
      <c r="I40" s="22" t="s">
        <v>182</v>
      </c>
      <c r="J40" s="22" t="s">
        <v>4</v>
      </c>
      <c r="K40" s="61">
        <v>21857</v>
      </c>
      <c r="L40" s="61">
        <v>8424</v>
      </c>
      <c r="M40" s="3" t="s">
        <v>20</v>
      </c>
      <c r="O40" s="67">
        <f>Tabulka7[[#This Row],[FINANCE PROJEKTU Výše podpory z národních zdrojů ]]+1</f>
        <v>21858</v>
      </c>
      <c r="P40" s="67">
        <f>Tabulka7[[#This Row],[FINANCE PROJEKTU Výše podpory z národních zdrojů ]]+1</f>
        <v>21858</v>
      </c>
    </row>
    <row r="41" spans="4:16" s="7" customFormat="1" ht="50" customHeight="1">
      <c r="D41" s="30" t="s">
        <v>720</v>
      </c>
      <c r="E41" s="60" t="s">
        <v>212</v>
      </c>
      <c r="F41" s="55" t="s">
        <v>837</v>
      </c>
      <c r="G41" s="22" t="s">
        <v>213</v>
      </c>
      <c r="H41" s="22" t="s">
        <v>214</v>
      </c>
      <c r="I41" s="22" t="s">
        <v>182</v>
      </c>
      <c r="J41" s="22" t="s">
        <v>4</v>
      </c>
      <c r="K41" s="61">
        <v>3780</v>
      </c>
      <c r="L41" s="61">
        <v>3780</v>
      </c>
      <c r="M41" s="3" t="s">
        <v>20</v>
      </c>
      <c r="O41" s="67">
        <f>Tabulka7[[#This Row],[FINANCE PROJEKTU Výše podpory z národních zdrojů ]]+1</f>
        <v>3781</v>
      </c>
      <c r="P41" s="67">
        <f>Tabulka7[[#This Row],[FINANCE PROJEKTU Výše podpory z národních zdrojů ]]+1</f>
        <v>3781</v>
      </c>
    </row>
    <row r="42" spans="4:16" s="58" customFormat="1" ht="50" customHeight="1">
      <c r="D42" s="29" t="s">
        <v>721</v>
      </c>
      <c r="E42" s="21" t="s">
        <v>397</v>
      </c>
      <c r="F42" s="55" t="s">
        <v>827</v>
      </c>
      <c r="G42" s="5" t="s">
        <v>396</v>
      </c>
      <c r="H42" s="5" t="s">
        <v>398</v>
      </c>
      <c r="I42" s="5" t="s">
        <v>399</v>
      </c>
      <c r="J42" s="5" t="s">
        <v>7</v>
      </c>
      <c r="K42" s="53">
        <v>9399</v>
      </c>
      <c r="L42" s="53">
        <v>902</v>
      </c>
      <c r="M42" s="4"/>
      <c r="O42" s="67">
        <f>Tabulka7[[#This Row],[FINANCE PROJEKTU Výše podpory z národních zdrojů ]]+1</f>
        <v>9400</v>
      </c>
      <c r="P42" s="67">
        <f>Tabulka7[[#This Row],[FINANCE PROJEKTU Výše podpory z národních zdrojů ]]+1</f>
        <v>9400</v>
      </c>
    </row>
    <row r="43" spans="4:16" s="58" customFormat="1" ht="50" customHeight="1">
      <c r="D43" s="29" t="s">
        <v>722</v>
      </c>
      <c r="E43" s="21" t="s">
        <v>279</v>
      </c>
      <c r="F43" s="55" t="s">
        <v>827</v>
      </c>
      <c r="G43" s="5" t="s">
        <v>280</v>
      </c>
      <c r="H43" s="5" t="s">
        <v>430</v>
      </c>
      <c r="I43" s="5" t="s">
        <v>236</v>
      </c>
      <c r="J43" s="5" t="s">
        <v>7</v>
      </c>
      <c r="K43" s="53">
        <v>5100</v>
      </c>
      <c r="L43" s="53">
        <v>1800</v>
      </c>
      <c r="M43" s="4" t="s">
        <v>20</v>
      </c>
      <c r="O43" s="67">
        <f>Tabulka7[[#This Row],[FINANCE PROJEKTU Výše podpory z národních zdrojů ]]+1</f>
        <v>5101</v>
      </c>
      <c r="P43" s="67">
        <f>Tabulka7[[#This Row],[FINANCE PROJEKTU Výše podpory z národních zdrojů ]]+1</f>
        <v>5101</v>
      </c>
    </row>
    <row r="44" spans="4:16" s="58" customFormat="1" ht="50" customHeight="1">
      <c r="D44" s="29" t="s">
        <v>723</v>
      </c>
      <c r="E44" s="21" t="s">
        <v>412</v>
      </c>
      <c r="F44" s="55" t="s">
        <v>833</v>
      </c>
      <c r="G44" s="5" t="s">
        <v>411</v>
      </c>
      <c r="H44" s="5" t="s">
        <v>413</v>
      </c>
      <c r="I44" s="5" t="s">
        <v>399</v>
      </c>
      <c r="J44" s="5" t="s">
        <v>0</v>
      </c>
      <c r="K44" s="53">
        <v>1530</v>
      </c>
      <c r="L44" s="53">
        <v>670</v>
      </c>
      <c r="M44" s="4"/>
      <c r="O44" s="67">
        <f>Tabulka7[[#This Row],[FINANCE PROJEKTU Výše podpory z národních zdrojů ]]+1</f>
        <v>1531</v>
      </c>
      <c r="P44" s="67">
        <f>Tabulka7[[#This Row],[FINANCE PROJEKTU Výše podpory z národních zdrojů ]]+1</f>
        <v>1531</v>
      </c>
    </row>
    <row r="45" spans="4:16" s="58" customFormat="1" ht="50" customHeight="1">
      <c r="D45" s="29" t="s">
        <v>724</v>
      </c>
      <c r="E45" s="21" t="s">
        <v>438</v>
      </c>
      <c r="F45" s="55" t="s">
        <v>839</v>
      </c>
      <c r="G45" s="5" t="s">
        <v>437</v>
      </c>
      <c r="H45" s="5" t="s">
        <v>439</v>
      </c>
      <c r="I45" s="5" t="s">
        <v>399</v>
      </c>
      <c r="J45" s="5" t="s">
        <v>4</v>
      </c>
      <c r="K45" s="53">
        <v>16378</v>
      </c>
      <c r="L45" s="53">
        <v>4048</v>
      </c>
      <c r="M45" s="4" t="s">
        <v>20</v>
      </c>
      <c r="O45" s="67">
        <f>Tabulka7[[#This Row],[FINANCE PROJEKTU Výše podpory z národních zdrojů ]]+1</f>
        <v>16379</v>
      </c>
      <c r="P45" s="67">
        <f>Tabulka7[[#This Row],[FINANCE PROJEKTU Výše podpory z národních zdrojů ]]+1</f>
        <v>16379</v>
      </c>
    </row>
    <row r="46" spans="4:16" s="58" customFormat="1" ht="50" customHeight="1">
      <c r="D46" s="29" t="s">
        <v>725</v>
      </c>
      <c r="E46" s="21" t="s">
        <v>440</v>
      </c>
      <c r="F46" s="55" t="s">
        <v>839</v>
      </c>
      <c r="G46" s="5" t="s">
        <v>441</v>
      </c>
      <c r="H46" s="5" t="s">
        <v>200</v>
      </c>
      <c r="I46" s="5" t="s">
        <v>298</v>
      </c>
      <c r="J46" s="5" t="s">
        <v>4</v>
      </c>
      <c r="K46" s="53">
        <v>76928</v>
      </c>
      <c r="L46" s="53">
        <v>1970</v>
      </c>
      <c r="M46" s="4"/>
      <c r="O46" s="67">
        <f>Tabulka7[[#This Row],[FINANCE PROJEKTU Výše podpory z národních zdrojů ]]+1</f>
        <v>76929</v>
      </c>
      <c r="P46" s="67">
        <f>Tabulka7[[#This Row],[FINANCE PROJEKTU Výše podpory z národních zdrojů ]]+1</f>
        <v>76929</v>
      </c>
    </row>
    <row r="47" spans="4:16" s="58" customFormat="1" ht="50" customHeight="1">
      <c r="D47" s="29" t="s">
        <v>726</v>
      </c>
      <c r="E47" s="21" t="s">
        <v>465</v>
      </c>
      <c r="F47" s="55" t="s">
        <v>839</v>
      </c>
      <c r="G47" s="5" t="s">
        <v>464</v>
      </c>
      <c r="H47" s="5" t="s">
        <v>466</v>
      </c>
      <c r="I47" s="5" t="s">
        <v>298</v>
      </c>
      <c r="J47" s="5" t="s">
        <v>4</v>
      </c>
      <c r="K47" s="53">
        <v>15500</v>
      </c>
      <c r="L47" s="53">
        <v>6653</v>
      </c>
      <c r="M47" s="4" t="s">
        <v>20</v>
      </c>
      <c r="O47" s="67">
        <f>Tabulka7[[#This Row],[FINANCE PROJEKTU Výše podpory z národních zdrojů ]]+1</f>
        <v>15501</v>
      </c>
      <c r="P47" s="67">
        <f>Tabulka7[[#This Row],[FINANCE PROJEKTU Výše podpory z národních zdrojů ]]+1</f>
        <v>15501</v>
      </c>
    </row>
    <row r="48" spans="4:16" s="58" customFormat="1" ht="50" customHeight="1">
      <c r="D48" s="29" t="s">
        <v>727</v>
      </c>
      <c r="E48" s="21" t="s">
        <v>458</v>
      </c>
      <c r="F48" s="55" t="s">
        <v>832</v>
      </c>
      <c r="G48" s="5" t="s">
        <v>457</v>
      </c>
      <c r="H48" s="5" t="s">
        <v>502</v>
      </c>
      <c r="I48" s="5" t="s">
        <v>298</v>
      </c>
      <c r="J48" s="5" t="s">
        <v>426</v>
      </c>
      <c r="K48" s="53">
        <v>5413</v>
      </c>
      <c r="L48" s="53">
        <v>969</v>
      </c>
      <c r="M48" s="4"/>
      <c r="O48" s="67">
        <f>Tabulka7[[#This Row],[FINANCE PROJEKTU Výše podpory z národních zdrojů ]]+1</f>
        <v>5414</v>
      </c>
      <c r="P48" s="67">
        <f>Tabulka7[[#This Row],[FINANCE PROJEKTU Výše podpory z národních zdrojů ]]+1</f>
        <v>5414</v>
      </c>
    </row>
    <row r="49" spans="4:16" s="58" customFormat="1" ht="50" customHeight="1">
      <c r="D49" s="29" t="s">
        <v>728</v>
      </c>
      <c r="E49" s="21" t="s">
        <v>474</v>
      </c>
      <c r="F49" s="55" t="s">
        <v>839</v>
      </c>
      <c r="G49" s="5" t="s">
        <v>473</v>
      </c>
      <c r="H49" s="5" t="s">
        <v>197</v>
      </c>
      <c r="I49" s="5" t="s">
        <v>399</v>
      </c>
      <c r="J49" s="5" t="s">
        <v>4</v>
      </c>
      <c r="K49" s="53">
        <v>23876</v>
      </c>
      <c r="L49" s="53">
        <v>1515</v>
      </c>
      <c r="M49" s="4" t="s">
        <v>20</v>
      </c>
      <c r="O49" s="67">
        <f>Tabulka7[[#This Row],[FINANCE PROJEKTU Výše podpory z národních zdrojů ]]+1</f>
        <v>23877</v>
      </c>
      <c r="P49" s="67">
        <f>Tabulka7[[#This Row],[FINANCE PROJEKTU Výše podpory z národních zdrojů ]]+1</f>
        <v>23877</v>
      </c>
    </row>
    <row r="50" spans="4:16" s="58" customFormat="1" ht="50" customHeight="1">
      <c r="D50" s="29" t="s">
        <v>729</v>
      </c>
      <c r="E50" s="21" t="s">
        <v>558</v>
      </c>
      <c r="F50" s="55" t="s">
        <v>839</v>
      </c>
      <c r="G50" s="5" t="s">
        <v>557</v>
      </c>
      <c r="H50" s="5" t="s">
        <v>197</v>
      </c>
      <c r="I50" s="5" t="s">
        <v>559</v>
      </c>
      <c r="J50" s="5" t="s">
        <v>4</v>
      </c>
      <c r="K50" s="53">
        <v>8207</v>
      </c>
      <c r="L50" s="53">
        <v>1411</v>
      </c>
      <c r="M50" s="4" t="s">
        <v>20</v>
      </c>
      <c r="O50" s="67">
        <f>Tabulka7[[#This Row],[FINANCE PROJEKTU Výše podpory z národních zdrojů ]]+1</f>
        <v>8208</v>
      </c>
      <c r="P50" s="67">
        <f>Tabulka7[[#This Row],[FINANCE PROJEKTU Výše podpory z národních zdrojů ]]+1</f>
        <v>8208</v>
      </c>
    </row>
    <row r="51" spans="4:16" s="7" customFormat="1" ht="50" customHeight="1">
      <c r="D51" s="30" t="s">
        <v>730</v>
      </c>
      <c r="E51" s="60" t="s">
        <v>607</v>
      </c>
      <c r="F51" s="55" t="s">
        <v>832</v>
      </c>
      <c r="G51" s="22" t="s">
        <v>605</v>
      </c>
      <c r="H51" s="22" t="s">
        <v>606</v>
      </c>
      <c r="I51" s="22" t="s">
        <v>556</v>
      </c>
      <c r="J51" s="22" t="s">
        <v>65</v>
      </c>
      <c r="K51" s="61">
        <v>2285</v>
      </c>
      <c r="L51" s="61">
        <v>1096</v>
      </c>
      <c r="M51" s="3"/>
      <c r="O51" s="67">
        <f>Tabulka7[[#This Row],[FINANCE PROJEKTU Výše podpory z národních zdrojů ]]+1</f>
        <v>2286</v>
      </c>
      <c r="P51" s="67">
        <f>Tabulka7[[#This Row],[FINANCE PROJEKTU Výše podpory z národních zdrojů ]]+1</f>
        <v>2286</v>
      </c>
    </row>
    <row r="52" spans="4:16" s="7" customFormat="1" ht="50" customHeight="1">
      <c r="D52" s="30" t="s">
        <v>731</v>
      </c>
      <c r="E52" s="60" t="s">
        <v>618</v>
      </c>
      <c r="F52" s="55" t="s">
        <v>832</v>
      </c>
      <c r="G52" s="22" t="s">
        <v>619</v>
      </c>
      <c r="H52" s="22" t="s">
        <v>620</v>
      </c>
      <c r="I52" s="22" t="s">
        <v>556</v>
      </c>
      <c r="J52" s="22" t="s">
        <v>65</v>
      </c>
      <c r="K52" s="61">
        <v>2586</v>
      </c>
      <c r="L52" s="61">
        <v>2586</v>
      </c>
      <c r="M52" s="3"/>
      <c r="O52" s="67">
        <f>Tabulka7[[#This Row],[FINANCE PROJEKTU Výše podpory z národních zdrojů ]]+1</f>
        <v>2587</v>
      </c>
      <c r="P52" s="67">
        <f>Tabulka7[[#This Row],[FINANCE PROJEKTU Výše podpory z národních zdrojů ]]+1</f>
        <v>2587</v>
      </c>
    </row>
    <row r="53" spans="4:16" s="58" customFormat="1" ht="50" customHeight="1">
      <c r="D53" s="29" t="s">
        <v>732</v>
      </c>
      <c r="E53" s="21" t="s">
        <v>632</v>
      </c>
      <c r="F53" s="64" t="s">
        <v>839</v>
      </c>
      <c r="G53" s="5" t="s">
        <v>633</v>
      </c>
      <c r="H53" s="5" t="s">
        <v>857</v>
      </c>
      <c r="I53" s="5" t="s">
        <v>559</v>
      </c>
      <c r="J53" s="5" t="s">
        <v>4</v>
      </c>
      <c r="K53" s="53">
        <v>9930</v>
      </c>
      <c r="L53" s="53">
        <v>4329</v>
      </c>
      <c r="M53" s="4"/>
      <c r="O53" s="67">
        <f>Tabulka7[[#This Row],[FINANCE PROJEKTU Výše podpory z národních zdrojů ]]+1</f>
        <v>9931</v>
      </c>
      <c r="P53" s="67">
        <f>Tabulka7[[#This Row],[FINANCE PROJEKTU Výše podpory z národních zdrojů ]]+1</f>
        <v>9931</v>
      </c>
    </row>
    <row r="54" spans="4:16" s="58" customFormat="1" ht="50" customHeight="1">
      <c r="D54" s="29" t="s">
        <v>733</v>
      </c>
      <c r="E54" s="21" t="s">
        <v>793</v>
      </c>
      <c r="F54" s="64" t="s">
        <v>839</v>
      </c>
      <c r="G54" s="5" t="s">
        <v>794</v>
      </c>
      <c r="H54" s="5" t="s">
        <v>384</v>
      </c>
      <c r="I54" s="5" t="s">
        <v>559</v>
      </c>
      <c r="J54" s="5" t="s">
        <v>4</v>
      </c>
      <c r="K54" s="53">
        <v>0</v>
      </c>
      <c r="L54" s="53">
        <v>0</v>
      </c>
      <c r="M54" s="4" t="s">
        <v>20</v>
      </c>
      <c r="O54" s="67">
        <f>Tabulka7[[#This Row],[FINANCE PROJEKTU Výše podpory z národních zdrojů ]]+1</f>
        <v>1</v>
      </c>
      <c r="P54" s="67">
        <f>Tabulka7[[#This Row],[FINANCE PROJEKTU Výše podpory z národních zdrojů ]]+1</f>
        <v>1</v>
      </c>
    </row>
    <row r="55" spans="4:16">
      <c r="D55" s="29"/>
      <c r="E55" s="21"/>
      <c r="F55" s="52"/>
      <c r="G55" s="22"/>
      <c r="H55" s="22"/>
      <c r="I55" s="22"/>
      <c r="J55" s="22"/>
      <c r="K55" s="53"/>
      <c r="L55" s="53"/>
      <c r="M55" s="4"/>
    </row>
    <row r="56" spans="4:16">
      <c r="D56" s="29"/>
      <c r="E56" s="21"/>
      <c r="F56" s="52"/>
      <c r="G56" s="22"/>
      <c r="H56" s="22"/>
      <c r="I56" s="22"/>
      <c r="J56" s="22"/>
      <c r="K56" s="53"/>
      <c r="L56" s="53"/>
      <c r="M56" s="4"/>
    </row>
    <row r="57" spans="4:16" s="40" customFormat="1" ht="35.5" customHeight="1">
      <c r="D57" s="73" t="s">
        <v>898</v>
      </c>
      <c r="E57" s="72"/>
      <c r="F57" s="74"/>
      <c r="G57" s="74"/>
      <c r="H57" s="74"/>
      <c r="I57" s="74"/>
      <c r="J57" s="74"/>
      <c r="K57" s="76">
        <f>SUBTOTAL(109,Tabulka7[[FINANCE PROJEKTU Výše podpory z národních zdrojů ]])</f>
        <v>1483935</v>
      </c>
      <c r="L57" s="76">
        <f>SUBTOTAL(109,Tabulka7[[FINANCE ÚČASTNÍKŮ PROJEKTU Výše podpory z národních zdrojů ]])</f>
        <v>207256</v>
      </c>
      <c r="M57" s="75">
        <f>SUBTOTAL(103,Tabulka7[[POZNÁMKA ]])</f>
        <v>23</v>
      </c>
    </row>
    <row r="58" spans="4:16" ht="15">
      <c r="E58" s="63"/>
      <c r="G58" s="34"/>
    </row>
    <row r="59" spans="4:16" ht="15">
      <c r="E59" s="63"/>
      <c r="G59" s="34"/>
    </row>
    <row r="60" spans="4:16" ht="15">
      <c r="E60" s="63"/>
      <c r="G60" s="34"/>
    </row>
  </sheetData>
  <mergeCells count="2">
    <mergeCell ref="D4:M4"/>
    <mergeCell ref="D5:M5"/>
  </mergeCells>
  <phoneticPr fontId="4" type="noConversion"/>
  <hyperlinks>
    <hyperlink ref="E22" r:id="rId1" xr:uid="{0BC86240-CC1C-4B41-9254-FEB3F538D672}"/>
    <hyperlink ref="E23" r:id="rId2" xr:uid="{1595FF76-CBBD-40DA-89B7-4523912FA244}"/>
    <hyperlink ref="E24" r:id="rId3" xr:uid="{B4F5D5AE-D364-4B41-81F9-54A96DDD46B3}"/>
    <hyperlink ref="E25" r:id="rId4" xr:uid="{FA9FA114-1C9F-4B48-A7D6-94DA5DB17B9A}"/>
    <hyperlink ref="E26" r:id="rId5" xr:uid="{9CFFDD3B-EF86-4151-8EEE-FE87BCC2CAF2}"/>
    <hyperlink ref="E27" r:id="rId6" xr:uid="{DAEC397C-1EEA-498C-8E23-0F23C731E8B4}"/>
    <hyperlink ref="E28" r:id="rId7" xr:uid="{65F3F91E-D781-4C16-9D6E-A2863ECDA8E6}"/>
    <hyperlink ref="E15" r:id="rId8" xr:uid="{2FA8FEE4-9E3E-47E6-BCD0-49A53EDA69C5}"/>
    <hyperlink ref="E29" r:id="rId9" xr:uid="{A2EF04C7-2C43-4202-8A6C-B8F5382A3352}"/>
    <hyperlink ref="E35" r:id="rId10" xr:uid="{0EC58BD8-AF5A-43CF-BE43-859E7D1ECEF3}"/>
    <hyperlink ref="E30" r:id="rId11" xr:uid="{15A0411F-BABC-452C-B79E-7F5CE8EC19D2}"/>
    <hyperlink ref="E33" r:id="rId12" xr:uid="{29D6E59B-39B8-409F-B91E-13793FC83612}"/>
    <hyperlink ref="E34" r:id="rId13" xr:uid="{6258309D-F681-4497-9F8F-F358B1DD3C53}"/>
    <hyperlink ref="E36" r:id="rId14" xr:uid="{A4D83182-9890-4F28-8DB5-52E7DE7B162E}"/>
    <hyperlink ref="E37" r:id="rId15" xr:uid="{6C82046C-EE8D-4931-8683-9C535F1F041B}"/>
    <hyperlink ref="E38" r:id="rId16" xr:uid="{78F76A98-34AB-4E10-B603-96B19A57098B}"/>
    <hyperlink ref="E39" r:id="rId17" xr:uid="{BC00B4B9-B867-48FB-9A34-58CEE46CC4AA}"/>
    <hyperlink ref="E40" r:id="rId18" xr:uid="{410955BD-C7D9-40CA-895B-AFF8D36EEF6C}"/>
    <hyperlink ref="E17" r:id="rId19" tooltip="Klikněte pro detail záznamu" xr:uid="{20B05CDB-06CC-4DBB-8A0F-9651749D91C4}"/>
    <hyperlink ref="E14" r:id="rId20" xr:uid="{FA452E3F-4250-4F4B-A6B0-1F0F11404647}"/>
    <hyperlink ref="E13" r:id="rId21" xr:uid="{85D1397B-5D6F-444D-A7A1-38092DF68161}"/>
    <hyperlink ref="E31" r:id="rId22" xr:uid="{612363D6-971C-46AA-8F84-90D1113BE21C}"/>
    <hyperlink ref="E32" r:id="rId23" xr:uid="{74ADA2EF-9A03-4808-A11D-AB31ADC30009}"/>
    <hyperlink ref="E10" r:id="rId24" xr:uid="{562380BE-3735-4DC0-B947-CF1D5F4C66B5}"/>
    <hyperlink ref="E11" r:id="rId25" xr:uid="{91EDD808-6016-4A43-A067-914DFFD8B385}"/>
    <hyperlink ref="E12" r:id="rId26" xr:uid="{5ED0304B-BBB4-4281-8845-BB4443D9BF3E}"/>
    <hyperlink ref="E16" r:id="rId27" xr:uid="{E9A0F144-B148-45A9-95F5-1631DE9B968A}"/>
    <hyperlink ref="E42" r:id="rId28" xr:uid="{BD9F4646-AD5B-4BEC-B74B-F716161EF95A}"/>
    <hyperlink ref="E41" r:id="rId29" xr:uid="{BF4B796B-3BC0-461B-82DB-6C3057DF627D}"/>
    <hyperlink ref="E43" r:id="rId30" xr:uid="{FC55455C-72A2-45BF-B88D-84FC90FFA771}"/>
    <hyperlink ref="E7" r:id="rId31" xr:uid="{88577667-5F94-4741-9C2A-218A31743FCC}"/>
    <hyperlink ref="E44" r:id="rId32" xr:uid="{DB61A90F-DB92-4FC6-8CCF-C9C122316030}"/>
    <hyperlink ref="E45" r:id="rId33" xr:uid="{39B47536-542B-447B-B125-C6BBDE550BD3}"/>
    <hyperlink ref="E46" r:id="rId34" xr:uid="{C86042BD-CC7F-4769-A400-FE4E2D2CB732}"/>
    <hyperlink ref="E8" r:id="rId35" xr:uid="{607C64B0-5E42-4645-8044-A5C4211C98B8}"/>
    <hyperlink ref="E48" r:id="rId36" xr:uid="{03EAA4AE-FED4-4F42-8A22-915C338A7A1D}"/>
    <hyperlink ref="E47" r:id="rId37" xr:uid="{9E4536FA-4960-4A84-87BD-C080BD619AC0}"/>
    <hyperlink ref="E49" r:id="rId38" display="https://www.isvavai.cz/cep?s=jednoduche-vyhledavani&amp;ss=detail&amp;h=EH23_015%2F0008196" xr:uid="{343B3ECE-27E0-48B5-9F7B-9D325BA93BEB}"/>
    <hyperlink ref="E18" r:id="rId39" xr:uid="{6107A061-B101-47B2-8ABC-0B5AE0C16C9C}"/>
    <hyperlink ref="E19" r:id="rId40" xr:uid="{94C0AD36-6CD0-455A-AE6D-C95E638BEF4D}"/>
    <hyperlink ref="E20" r:id="rId41" xr:uid="{BEE77D19-B4C8-4C52-AD77-138E6C2652BA}"/>
    <hyperlink ref="E21" r:id="rId42" xr:uid="{9681C44F-E8BE-4191-BE66-0BB0A1E03161}"/>
    <hyperlink ref="E50" r:id="rId43" xr:uid="{D23864E6-5ADD-4908-8D71-75F9B6BB03BE}"/>
    <hyperlink ref="E51" r:id="rId44" xr:uid="{02DAB4C8-5FDD-4CF0-AF70-50F9A83260F3}"/>
    <hyperlink ref="E53" r:id="rId45" xr:uid="{680616E3-9502-482B-97F0-12D6B70BAC6E}"/>
    <hyperlink ref="E54" r:id="rId46" xr:uid="{FA44501D-170E-4BEB-A19F-99166925D30B}"/>
    <hyperlink ref="F7" r:id="rId47" display="https://www.isvavai.cz/cea?s=programy&amp;ss=detail&amp;n=0&amp;h=GF" xr:uid="{1F77A3D2-286F-4C13-9EE9-BA6532B2661F}"/>
    <hyperlink ref="F8" r:id="rId48" display="https://www.isvavai.cz/cea?s=programy&amp;ss=detail&amp;n=0&amp;h=GA" xr:uid="{5AA58DF5-14EB-487F-8ECC-4CDEB325B7C2}"/>
    <hyperlink ref="F9" r:id="rId49" display="https://www.isvavai.cz/cea?s=programy&amp;ss=detail&amp;n=0&amp;h=GF" xr:uid="{06903608-5D5B-4550-9CD7-3AD6CD3A3538}"/>
    <hyperlink ref="E9" r:id="rId50" xr:uid="{02B668A9-D28B-436E-8ED5-E89B45AB45D4}"/>
    <hyperlink ref="F10" r:id="rId51" display="https://www.isvavai.cz/cea?s=programy&amp;ss=detail&amp;n=0&amp;h=GA" xr:uid="{FEC4DA7F-7FA2-439C-B60D-897121167003}"/>
    <hyperlink ref="F11" r:id="rId52" display="https://www.isvavai.cz/cea?s=programy&amp;ss=detail&amp;n=0&amp;h=GA" xr:uid="{8300C7AD-204A-4149-9A00-F67ED29DE8E1}"/>
    <hyperlink ref="F12" r:id="rId53" display="https://www.isvavai.cz/cea?s=programy&amp;ss=detail&amp;n=0&amp;h=GC" xr:uid="{367AACFF-508C-4C02-8954-826075A515E7}"/>
    <hyperlink ref="F13" r:id="rId54" display="https://www.isvavai.cz/cea?s=programy&amp;ss=detail&amp;n=0&amp;h=TN" xr:uid="{40BA5BBB-E068-4F9D-B59C-EAAE88CDCB7B}"/>
    <hyperlink ref="F14" r:id="rId55" display="https://www.isvavai.cz/cea?s=programy&amp;ss=detail&amp;n=0&amp;h=TN" xr:uid="{34BCC7D1-DCB1-4380-8F80-FB159BD67EA2}"/>
    <hyperlink ref="F15" r:id="rId56" display="https://www.isvavai.cz/cea?s=programy&amp;ss=detail&amp;n=0&amp;h=FW" xr:uid="{054D0712-FE62-4081-9B8E-F521433EBEFB}"/>
    <hyperlink ref="F16" r:id="rId57" display="https://www.isvavai.cz/cea?s=programy&amp;ss=detail&amp;n=0&amp;h=EH" xr:uid="{4FB62F7D-B95E-494A-87BA-F1988302FB77}"/>
    <hyperlink ref="F45" r:id="rId58" display="https://www.isvavai.cz/cea?s=programy&amp;ss=detail&amp;n=0&amp;h=EH" xr:uid="{0E841C36-A6D0-46D1-B4EB-F73CF2CB768E}"/>
    <hyperlink ref="F46" r:id="rId59" display="https://www.isvavai.cz/cea?s=programy&amp;ss=detail&amp;n=0&amp;h=EH" xr:uid="{D4B6FD4E-0CD7-4113-89E5-97991B02A690}"/>
    <hyperlink ref="F47" r:id="rId60" display="https://www.isvavai.cz/cea?s=programy&amp;ss=detail&amp;n=0&amp;h=EH" xr:uid="{BCB6ED8D-B7B2-4622-84BF-20625FDF9692}"/>
    <hyperlink ref="F50" r:id="rId61" display="https://www.isvavai.cz/cea?s=programy&amp;ss=detail&amp;n=0&amp;h=EH" xr:uid="{86CC1E94-504F-4583-9081-543409839FC8}"/>
    <hyperlink ref="F54" r:id="rId62" display="https://www.isvavai.cz/cea?s=programy&amp;ss=detail&amp;n=0&amp;h=EH" xr:uid="{08547B81-1479-4CD2-9BD2-39B0CDADFA2D}"/>
    <hyperlink ref="F17" r:id="rId63" display="https://www.isvavai.cz/cea?s=programy&amp;ss=detail&amp;n=0&amp;h=LM" xr:uid="{F2F75FE2-B128-4DAF-B768-503E573AD3A8}"/>
    <hyperlink ref="F36" r:id="rId64" display="https://www.isvavai.cz/cea?s=programy&amp;ss=detail&amp;n=0&amp;h=LM" xr:uid="{396703F6-A047-47B0-91F5-4755A863E52C}"/>
    <hyperlink ref="F37" r:id="rId65" display="https://www.isvavai.cz/cea?s=programy&amp;ss=detail&amp;n=0&amp;h=LM" xr:uid="{C7924AA8-D40C-4216-805A-BD6ED07B56A6}"/>
    <hyperlink ref="F38" r:id="rId66" display="https://www.isvavai.cz/cea?s=programy&amp;ss=detail&amp;n=0&amp;h=LM" xr:uid="{579D2C14-1B5D-45B4-AF3F-023D5658FA8E}"/>
    <hyperlink ref="F39" r:id="rId67" display="https://www.isvavai.cz/cea?s=programy&amp;ss=detail&amp;n=0&amp;h=LM" xr:uid="{DCB88B0E-CC0F-4628-8966-D738F5C3ED09}"/>
    <hyperlink ref="F40" r:id="rId68" display="https://www.isvavai.cz/cea?s=programy&amp;ss=detail&amp;n=0&amp;h=LM" xr:uid="{84771F60-64B9-46F2-B326-2CA96F01F61E}"/>
    <hyperlink ref="F18" r:id="rId69" display="https://www.isvavai.cz/cea?s=programy&amp;ss=detail&amp;n=0&amp;h=NW" xr:uid="{C4E5D551-4C5B-4182-89E8-B574778B6B4A}"/>
    <hyperlink ref="F19" r:id="rId70" display="https://www.isvavai.cz/cea?s=programy&amp;ss=detail&amp;n=0&amp;h=NW" xr:uid="{5EF22550-E625-49DB-A277-775C6314D7BC}"/>
    <hyperlink ref="F20" r:id="rId71" display="https://www.isvavai.cz/cea?s=programy&amp;ss=detail&amp;n=0&amp;h=NW" xr:uid="{3C2CEE9B-11D0-4F68-9372-999ECDD98290}"/>
    <hyperlink ref="F21" r:id="rId72" display="https://www.isvavai.cz/cea?s=programy&amp;ss=detail&amp;n=0&amp;h=NW" xr:uid="{B1294E0F-0120-4211-A969-277B7017D9D5}"/>
    <hyperlink ref="F22" r:id="rId73" display="https://www.isvavai.cz/cea?s=programy&amp;ss=detail&amp;n=0&amp;h=NW" xr:uid="{FF6EC246-ECBA-4EA1-9584-10A2D6B82E6D}"/>
    <hyperlink ref="F23" r:id="rId74" display="https://www.isvavai.cz/cea?s=programy&amp;ss=detail&amp;n=0&amp;h=NU" xr:uid="{5372F404-F401-4322-B67A-2ACA89BFCD8A}"/>
    <hyperlink ref="F24" r:id="rId75" display="https://www.isvavai.cz/cea?s=programy&amp;ss=detail&amp;n=0&amp;h=NU" xr:uid="{F205DB37-D161-465F-A187-9FB4B0B075B3}"/>
    <hyperlink ref="F25" r:id="rId76" display="https://www.isvavai.cz/cea?s=programy&amp;ss=detail&amp;n=0&amp;h=NU" xr:uid="{06AFDFE0-A4D7-404D-ABC1-77122BAF5D05}"/>
    <hyperlink ref="F26" r:id="rId77" display="https://www.isvavai.cz/cea?s=programy&amp;ss=detail&amp;n=0&amp;h=NU" xr:uid="{0732367B-0E44-4509-9A78-D5BFD3FDE626}"/>
    <hyperlink ref="F27" r:id="rId78" display="https://www.isvavai.cz/cea?s=programy&amp;ss=detail&amp;n=0&amp;h=NU" xr:uid="{08779129-74EA-46E7-96B5-76AE08852253}"/>
    <hyperlink ref="F28" r:id="rId79" display="https://www.isvavai.cz/cea?s=programy&amp;ss=detail&amp;n=0&amp;h=NU" xr:uid="{724BEAB7-8957-477E-A276-C94302152EE1}"/>
    <hyperlink ref="F29" r:id="rId80" display="https://www.isvavai.cz/cea?s=programy&amp;ss=detail&amp;n=0&amp;h=NU" xr:uid="{5B6A7338-357A-4BB8-BAFC-F99817550DE7}"/>
    <hyperlink ref="F30" r:id="rId81" display="https://www.isvavai.cz/cea?s=programy&amp;ss=detail&amp;n=0&amp;h=NU" xr:uid="{2BB8831E-FA9B-49E1-B6AA-4F1391AB49B2}"/>
    <hyperlink ref="F31" r:id="rId82" display="https://www.isvavai.cz/cea?s=programy&amp;ss=detail&amp;n=0&amp;h=NU" xr:uid="{4C427CA2-4F56-4BB4-ABDC-A33935B69EC2}"/>
    <hyperlink ref="F32" r:id="rId83" display="https://www.isvavai.cz/cea?s=programy&amp;ss=detail&amp;n=0&amp;h=NU" xr:uid="{DA821BAB-B82A-4EDD-AD9C-F646DC413949}"/>
    <hyperlink ref="F51" r:id="rId84" display="https://www.isvavai.cz/cea?s=programy&amp;ss=detail&amp;n=0&amp;h=NW" xr:uid="{28A03E16-0B6F-4716-BECF-4153C99ECE18}"/>
    <hyperlink ref="F52" r:id="rId85" display="https://www.isvavai.cz/cea?s=programy&amp;ss=detail&amp;n=0&amp;h=NW" xr:uid="{E829C703-B3B0-4971-993A-B5992758BE9D}"/>
    <hyperlink ref="F53" r:id="rId86" display="https://www.isvavai.cz/cea?s=programy&amp;ss=detail&amp;n=0&amp;h=EH" xr:uid="{F62344B5-67BD-46CB-ACED-FF9900DD796B}"/>
    <hyperlink ref="F49" r:id="rId87" display="https://www.isvavai.cz/cea?s=programy&amp;ss=detail&amp;n=0&amp;h=EH" xr:uid="{5A8DCE35-84AE-425F-9F78-1AA795F20148}"/>
    <hyperlink ref="F48" r:id="rId88" display="https://www.isvavai.cz/cea?s=programy&amp;ss=detail&amp;n=0&amp;h=NW" xr:uid="{FCFC6BA6-250F-43EC-AF82-6A8DB53B2033}"/>
    <hyperlink ref="F34" r:id="rId89" xr:uid="{CEBEE68E-1C4C-470F-8AD4-8C4B947E09E7}"/>
    <hyperlink ref="F35" r:id="rId90" xr:uid="{C9B21FF8-BF06-4AF7-A196-79A88F16043D}"/>
    <hyperlink ref="F33" r:id="rId91" xr:uid="{8703B2EB-0A44-42FF-A818-9784AD7A1DCA}"/>
    <hyperlink ref="F41" r:id="rId92" display="https://www.isvavai.cz/cea?s=programy&amp;ss=detail&amp;n=0&amp;h=LU" xr:uid="{A5FE9843-A733-4435-9A17-BFA5DA99BC8E}"/>
    <hyperlink ref="F42" r:id="rId93" display="https://www.isvavai.cz/cea?s=programy&amp;ss=detail&amp;n=0&amp;h=FW" xr:uid="{99753A3B-4F11-4F29-A69A-E4BCEBFA1F0B}"/>
    <hyperlink ref="F43" r:id="rId94" display="https://www.isvavai.cz/cea?s=programy&amp;ss=detail&amp;n=0&amp;h=FW" xr:uid="{471327A2-7E84-40F0-9659-D5B772E91F2A}"/>
    <hyperlink ref="F44" r:id="rId95" display="https://www.isvavai.cz/cea?s=programy&amp;ss=detail&amp;n=0&amp;h=QL" xr:uid="{CDDFD204-7D6D-4066-89AD-A01620CC1B25}"/>
    <hyperlink ref="E52" r:id="rId96" xr:uid="{31D1AA2A-AF98-4B82-AE44-F3E8E57CC746}"/>
  </hyperlinks>
  <pageMargins left="0.7" right="0.7" top="0.78740157499999996" bottom="0.78740157499999996" header="0.3" footer="0.3"/>
  <pageSetup paperSize="9" scale="60" orientation="portrait" r:id="rId97"/>
  <tableParts count="1">
    <tablePart r:id="rId9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4:P32"/>
  <sheetViews>
    <sheetView showGridLines="0" topLeftCell="A5" zoomScale="50" zoomScaleNormal="50" zoomScaleSheetLayoutView="80" workbookViewId="0">
      <selection activeCell="K49" sqref="K49"/>
    </sheetView>
  </sheetViews>
  <sheetFormatPr baseColWidth="10" defaultColWidth="8.83203125" defaultRowHeight="14"/>
  <cols>
    <col min="1" max="2" width="8.83203125" style="3"/>
    <col min="3" max="3" width="6.5" style="3" customWidth="1"/>
    <col min="4" max="4" width="10.6640625" style="3" customWidth="1"/>
    <col min="5" max="5" width="19.5" style="4" customWidth="1"/>
    <col min="6" max="6" width="11.1640625" style="3" customWidth="1"/>
    <col min="7" max="7" width="43" style="10" customWidth="1"/>
    <col min="8" max="8" width="25.5" style="3" customWidth="1"/>
    <col min="9" max="10" width="20.6640625" style="3" customWidth="1"/>
    <col min="11" max="12" width="20.6640625" style="67" customWidth="1"/>
    <col min="13" max="13" width="20.6640625" style="3" customWidth="1"/>
    <col min="14" max="14" width="8.83203125" style="3"/>
    <col min="15" max="16" width="0" style="3" hidden="1" customWidth="1"/>
    <col min="17" max="16384" width="8.83203125" style="3"/>
  </cols>
  <sheetData>
    <row r="4" spans="4:16" ht="50" customHeight="1">
      <c r="D4" s="103" t="s">
        <v>683</v>
      </c>
      <c r="E4" s="103"/>
      <c r="F4" s="103"/>
      <c r="G4" s="103"/>
      <c r="H4" s="103"/>
      <c r="I4" s="103"/>
      <c r="J4" s="103"/>
      <c r="K4" s="103"/>
      <c r="L4" s="103"/>
      <c r="M4" s="103"/>
    </row>
    <row r="5" spans="4:16" ht="50" customHeight="1">
      <c r="D5" s="103" t="s">
        <v>680</v>
      </c>
      <c r="E5" s="103"/>
      <c r="F5" s="103"/>
      <c r="G5" s="103"/>
      <c r="H5" s="103"/>
      <c r="I5" s="103"/>
      <c r="J5" s="103"/>
      <c r="K5" s="103"/>
      <c r="L5" s="103"/>
      <c r="M5" s="103"/>
    </row>
    <row r="6" spans="4:16" s="10" customFormat="1" ht="50" customHeight="1">
      <c r="D6" s="91" t="s">
        <v>677</v>
      </c>
      <c r="E6" s="90" t="s">
        <v>849</v>
      </c>
      <c r="F6" s="90" t="s">
        <v>817</v>
      </c>
      <c r="G6" s="91" t="s">
        <v>2</v>
      </c>
      <c r="H6" s="91" t="s">
        <v>844</v>
      </c>
      <c r="I6" s="90" t="s">
        <v>3</v>
      </c>
      <c r="J6" s="90" t="s">
        <v>1</v>
      </c>
      <c r="K6" s="93" t="s">
        <v>846</v>
      </c>
      <c r="L6" s="93" t="s">
        <v>847</v>
      </c>
      <c r="M6" s="90" t="s">
        <v>64</v>
      </c>
    </row>
    <row r="7" spans="4:16" ht="50" customHeight="1">
      <c r="D7" s="29" t="s">
        <v>858</v>
      </c>
      <c r="E7" s="26" t="s">
        <v>340</v>
      </c>
      <c r="F7" s="55" t="s">
        <v>851</v>
      </c>
      <c r="G7" s="27" t="s">
        <v>341</v>
      </c>
      <c r="H7" s="27" t="s">
        <v>61</v>
      </c>
      <c r="I7" s="27" t="s">
        <v>399</v>
      </c>
      <c r="J7" s="27" t="s">
        <v>5</v>
      </c>
      <c r="K7" s="53">
        <v>1188</v>
      </c>
      <c r="L7" s="53">
        <v>1188</v>
      </c>
      <c r="O7" s="67">
        <f>Tabulka8[[#This Row],[FINANCE PROJEKTU Výše podpory z národních zdrojů ]]+1</f>
        <v>1189</v>
      </c>
      <c r="P7" s="67">
        <f>Tabulka8[[#This Row],[FINANCE PROJEKTU Výše podpory z národních zdrojů ]]+1</f>
        <v>1189</v>
      </c>
    </row>
    <row r="8" spans="4:16" ht="50" customHeight="1">
      <c r="D8" s="29" t="s">
        <v>687</v>
      </c>
      <c r="E8" s="26" t="s">
        <v>342</v>
      </c>
      <c r="F8" s="55" t="s">
        <v>851</v>
      </c>
      <c r="G8" s="27" t="s">
        <v>343</v>
      </c>
      <c r="H8" s="27" t="s">
        <v>409</v>
      </c>
      <c r="I8" s="27" t="s">
        <v>298</v>
      </c>
      <c r="J8" s="27" t="s">
        <v>5</v>
      </c>
      <c r="K8" s="53">
        <v>3084</v>
      </c>
      <c r="L8" s="53">
        <v>3084</v>
      </c>
      <c r="O8" s="67">
        <f>Tabulka8[[#This Row],[FINANCE PROJEKTU Výše podpory z národních zdrojů ]]+1</f>
        <v>3085</v>
      </c>
      <c r="P8" s="67">
        <f>Tabulka8[[#This Row],[FINANCE PROJEKTU Výše podpory z národních zdrojů ]]+1</f>
        <v>3085</v>
      </c>
    </row>
    <row r="9" spans="4:16" ht="50" customHeight="1">
      <c r="D9" s="29" t="s">
        <v>859</v>
      </c>
      <c r="E9" s="26" t="s">
        <v>344</v>
      </c>
      <c r="F9" s="55" t="s">
        <v>851</v>
      </c>
      <c r="G9" s="27" t="s">
        <v>345</v>
      </c>
      <c r="H9" s="27" t="s">
        <v>410</v>
      </c>
      <c r="I9" s="27" t="s">
        <v>381</v>
      </c>
      <c r="J9" s="27" t="s">
        <v>5</v>
      </c>
      <c r="K9" s="53">
        <v>1514</v>
      </c>
      <c r="L9" s="53">
        <v>1514</v>
      </c>
      <c r="O9" s="67">
        <f>Tabulka8[[#This Row],[FINANCE PROJEKTU Výše podpory z národních zdrojů ]]+1</f>
        <v>1515</v>
      </c>
      <c r="P9" s="67">
        <f>Tabulka8[[#This Row],[FINANCE PROJEKTU Výše podpory z národních zdrojů ]]+1</f>
        <v>1515</v>
      </c>
    </row>
    <row r="10" spans="4:16" ht="50" customHeight="1">
      <c r="D10" s="29" t="s">
        <v>860</v>
      </c>
      <c r="E10" s="26" t="s">
        <v>15</v>
      </c>
      <c r="F10" s="55" t="s">
        <v>882</v>
      </c>
      <c r="G10" s="27" t="s">
        <v>16</v>
      </c>
      <c r="H10" s="27" t="s">
        <v>49</v>
      </c>
      <c r="I10" s="27" t="s">
        <v>663</v>
      </c>
      <c r="J10" s="27" t="s">
        <v>5</v>
      </c>
      <c r="K10" s="53">
        <v>0</v>
      </c>
      <c r="L10" s="53">
        <v>0</v>
      </c>
      <c r="O10" s="67">
        <f>Tabulka8[[#This Row],[FINANCE PROJEKTU Výše podpory z národních zdrojů ]]+1</f>
        <v>1</v>
      </c>
      <c r="P10" s="67">
        <f>Tabulka8[[#This Row],[FINANCE PROJEKTU Výše podpory z národních zdrojů ]]+1</f>
        <v>1</v>
      </c>
    </row>
    <row r="11" spans="4:16" ht="50" customHeight="1">
      <c r="D11" s="29" t="s">
        <v>861</v>
      </c>
      <c r="E11" s="26" t="s">
        <v>141</v>
      </c>
      <c r="F11" s="55" t="s">
        <v>851</v>
      </c>
      <c r="G11" s="27" t="s">
        <v>278</v>
      </c>
      <c r="H11" s="27" t="s">
        <v>261</v>
      </c>
      <c r="I11" s="27" t="s">
        <v>664</v>
      </c>
      <c r="J11" s="27" t="s">
        <v>5</v>
      </c>
      <c r="K11" s="53">
        <v>1905</v>
      </c>
      <c r="L11" s="53">
        <v>654</v>
      </c>
      <c r="O11" s="67">
        <f>Tabulka8[[#This Row],[FINANCE PROJEKTU Výše podpory z národních zdrojů ]]+1</f>
        <v>1906</v>
      </c>
      <c r="P11" s="67">
        <f>Tabulka8[[#This Row],[FINANCE PROJEKTU Výše podpory z národních zdrojů ]]+1</f>
        <v>1906</v>
      </c>
    </row>
    <row r="12" spans="4:16" ht="50" customHeight="1">
      <c r="D12" s="29" t="s">
        <v>862</v>
      </c>
      <c r="E12" s="26" t="s">
        <v>260</v>
      </c>
      <c r="F12" s="55" t="s">
        <v>851</v>
      </c>
      <c r="G12" s="27" t="s">
        <v>259</v>
      </c>
      <c r="H12" s="27" t="s">
        <v>262</v>
      </c>
      <c r="I12" s="27" t="s">
        <v>665</v>
      </c>
      <c r="J12" s="27" t="s">
        <v>5</v>
      </c>
      <c r="K12" s="53">
        <v>1044</v>
      </c>
      <c r="L12" s="53">
        <v>465</v>
      </c>
      <c r="O12" s="67">
        <f>Tabulka8[[#This Row],[FINANCE PROJEKTU Výše podpory z národních zdrojů ]]+1</f>
        <v>1045</v>
      </c>
      <c r="P12" s="67">
        <f>Tabulka8[[#This Row],[FINANCE PROJEKTU Výše podpory z národních zdrojů ]]+1</f>
        <v>1045</v>
      </c>
    </row>
    <row r="13" spans="4:16" ht="50" customHeight="1">
      <c r="D13" s="29" t="s">
        <v>863</v>
      </c>
      <c r="E13" s="26" t="s">
        <v>106</v>
      </c>
      <c r="F13" s="50" t="s">
        <v>824</v>
      </c>
      <c r="G13" s="27" t="s">
        <v>107</v>
      </c>
      <c r="H13" s="27" t="s">
        <v>108</v>
      </c>
      <c r="I13" s="27" t="s">
        <v>224</v>
      </c>
      <c r="J13" s="27" t="s">
        <v>8</v>
      </c>
      <c r="K13" s="53">
        <v>5517</v>
      </c>
      <c r="L13" s="53">
        <v>3447</v>
      </c>
      <c r="O13" s="67">
        <f>Tabulka8[[#This Row],[FINANCE PROJEKTU Výše podpory z národních zdrojů ]]+1</f>
        <v>5518</v>
      </c>
      <c r="P13" s="67">
        <f>Tabulka8[[#This Row],[FINANCE PROJEKTU Výše podpory z národních zdrojů ]]+1</f>
        <v>5518</v>
      </c>
    </row>
    <row r="14" spans="4:16" ht="50" customHeight="1">
      <c r="D14" s="29" t="s">
        <v>864</v>
      </c>
      <c r="E14" s="26" t="s">
        <v>225</v>
      </c>
      <c r="F14" s="50" t="s">
        <v>824</v>
      </c>
      <c r="G14" s="27" t="s">
        <v>118</v>
      </c>
      <c r="H14" s="27" t="s">
        <v>119</v>
      </c>
      <c r="I14" s="27" t="s">
        <v>224</v>
      </c>
      <c r="J14" s="27" t="s">
        <v>8</v>
      </c>
      <c r="K14" s="53">
        <v>5365</v>
      </c>
      <c r="L14" s="53">
        <v>1470</v>
      </c>
      <c r="O14" s="67">
        <f>Tabulka8[[#This Row],[FINANCE PROJEKTU Výše podpory z národních zdrojů ]]+1</f>
        <v>5366</v>
      </c>
      <c r="P14" s="67">
        <f>Tabulka8[[#This Row],[FINANCE PROJEKTU Výše podpory z národních zdrojů ]]+1</f>
        <v>5366</v>
      </c>
    </row>
    <row r="15" spans="4:16" s="4" customFormat="1" ht="50" customHeight="1">
      <c r="D15" s="29" t="s">
        <v>865</v>
      </c>
      <c r="E15" s="21" t="s">
        <v>190</v>
      </c>
      <c r="F15" s="66" t="s">
        <v>824</v>
      </c>
      <c r="G15" s="5" t="s">
        <v>120</v>
      </c>
      <c r="H15" s="5" t="s">
        <v>121</v>
      </c>
      <c r="I15" s="27" t="s">
        <v>224</v>
      </c>
      <c r="J15" s="5" t="s">
        <v>8</v>
      </c>
      <c r="K15" s="53">
        <v>5784</v>
      </c>
      <c r="L15" s="53">
        <v>2388</v>
      </c>
      <c r="O15" s="67">
        <f>Tabulka8[[#This Row],[FINANCE PROJEKTU Výše podpory z národních zdrojů ]]+1</f>
        <v>5785</v>
      </c>
      <c r="P15" s="67">
        <f>Tabulka8[[#This Row],[FINANCE PROJEKTU Výše podpory z národních zdrojů ]]+1</f>
        <v>5785</v>
      </c>
    </row>
    <row r="16" spans="4:16" ht="50" customHeight="1">
      <c r="D16" s="29" t="s">
        <v>866</v>
      </c>
      <c r="E16" s="21" t="s">
        <v>123</v>
      </c>
      <c r="F16" s="50" t="s">
        <v>824</v>
      </c>
      <c r="G16" s="22" t="s">
        <v>122</v>
      </c>
      <c r="H16" s="22" t="s">
        <v>50</v>
      </c>
      <c r="I16" s="27" t="s">
        <v>224</v>
      </c>
      <c r="J16" s="22" t="s">
        <v>8</v>
      </c>
      <c r="K16" s="53">
        <v>3538</v>
      </c>
      <c r="L16" s="53">
        <v>2370</v>
      </c>
      <c r="O16" s="67">
        <f>Tabulka8[[#This Row],[FINANCE PROJEKTU Výše podpory z národních zdrojů ]]+1</f>
        <v>3539</v>
      </c>
      <c r="P16" s="67">
        <f>Tabulka8[[#This Row],[FINANCE PROJEKTU Výše podpory z národních zdrojů ]]+1</f>
        <v>3539</v>
      </c>
    </row>
    <row r="17" spans="4:16" ht="50" customHeight="1">
      <c r="D17" s="29" t="s">
        <v>867</v>
      </c>
      <c r="E17" s="21" t="s">
        <v>127</v>
      </c>
      <c r="F17" s="50" t="s">
        <v>824</v>
      </c>
      <c r="G17" s="22" t="s">
        <v>126</v>
      </c>
      <c r="H17" s="22" t="s">
        <v>128</v>
      </c>
      <c r="I17" s="27" t="s">
        <v>224</v>
      </c>
      <c r="J17" s="22" t="s">
        <v>8</v>
      </c>
      <c r="K17" s="53">
        <v>2637</v>
      </c>
      <c r="L17" s="53">
        <v>2637</v>
      </c>
      <c r="O17" s="67">
        <f>Tabulka8[[#This Row],[FINANCE PROJEKTU Výše podpory z národních zdrojů ]]+1</f>
        <v>2638</v>
      </c>
      <c r="P17" s="67">
        <f>Tabulka8[[#This Row],[FINANCE PROJEKTU Výše podpory z národních zdrojů ]]+1</f>
        <v>2638</v>
      </c>
    </row>
    <row r="18" spans="4:16" ht="50" customHeight="1">
      <c r="D18" s="29" t="s">
        <v>868</v>
      </c>
      <c r="E18" s="21" t="s">
        <v>227</v>
      </c>
      <c r="F18" s="50" t="s">
        <v>839</v>
      </c>
      <c r="G18" s="22" t="s">
        <v>226</v>
      </c>
      <c r="H18" s="22" t="s">
        <v>228</v>
      </c>
      <c r="I18" s="27" t="s">
        <v>236</v>
      </c>
      <c r="J18" s="22" t="s">
        <v>4</v>
      </c>
      <c r="K18" s="53">
        <v>562</v>
      </c>
      <c r="L18" s="53">
        <v>562</v>
      </c>
      <c r="O18" s="67">
        <f>Tabulka8[[#This Row],[FINANCE PROJEKTU Výše podpory z národních zdrojů ]]+1</f>
        <v>563</v>
      </c>
      <c r="P18" s="67">
        <f>Tabulka8[[#This Row],[FINANCE PROJEKTU Výše podpory z národních zdrojů ]]+1</f>
        <v>563</v>
      </c>
    </row>
    <row r="19" spans="4:16" ht="50" customHeight="1">
      <c r="D19" s="29" t="s">
        <v>869</v>
      </c>
      <c r="E19" s="21" t="s">
        <v>276</v>
      </c>
      <c r="F19" s="50" t="s">
        <v>883</v>
      </c>
      <c r="G19" s="22" t="s">
        <v>275</v>
      </c>
      <c r="H19" s="22" t="s">
        <v>277</v>
      </c>
      <c r="I19" s="27" t="s">
        <v>236</v>
      </c>
      <c r="J19" s="22" t="s">
        <v>6</v>
      </c>
      <c r="K19" s="53">
        <v>1384</v>
      </c>
      <c r="L19" s="53">
        <v>873</v>
      </c>
      <c r="O19" s="67">
        <f>Tabulka8[[#This Row],[FINANCE PROJEKTU Výše podpory z národních zdrojů ]]+1</f>
        <v>1385</v>
      </c>
      <c r="P19" s="67">
        <f>Tabulka8[[#This Row],[FINANCE PROJEKTU Výše podpory z národních zdrojů ]]+1</f>
        <v>1385</v>
      </c>
    </row>
    <row r="20" spans="4:16" ht="50" customHeight="1">
      <c r="D20" s="29" t="s">
        <v>870</v>
      </c>
      <c r="E20" s="21" t="s">
        <v>285</v>
      </c>
      <c r="F20" s="50" t="s">
        <v>884</v>
      </c>
      <c r="G20" s="22" t="s">
        <v>284</v>
      </c>
      <c r="H20" s="22" t="s">
        <v>286</v>
      </c>
      <c r="I20" s="27" t="s">
        <v>182</v>
      </c>
      <c r="J20" s="22" t="s">
        <v>5</v>
      </c>
      <c r="K20" s="53">
        <v>2043</v>
      </c>
      <c r="L20" s="53">
        <v>1014</v>
      </c>
      <c r="O20" s="67">
        <f>Tabulka8[[#This Row],[FINANCE PROJEKTU Výše podpory z národních zdrojů ]]+1</f>
        <v>2044</v>
      </c>
      <c r="P20" s="67">
        <f>Tabulka8[[#This Row],[FINANCE PROJEKTU Výše podpory z národních zdrojů ]]+1</f>
        <v>2044</v>
      </c>
    </row>
    <row r="21" spans="4:16" ht="53" customHeight="1">
      <c r="D21" s="29" t="s">
        <v>871</v>
      </c>
      <c r="E21" s="21" t="s">
        <v>431</v>
      </c>
      <c r="F21" s="50" t="s">
        <v>885</v>
      </c>
      <c r="G21" s="22" t="s">
        <v>302</v>
      </c>
      <c r="H21" s="22" t="s">
        <v>304</v>
      </c>
      <c r="I21" s="27" t="s">
        <v>236</v>
      </c>
      <c r="J21" s="22" t="s">
        <v>7</v>
      </c>
      <c r="K21" s="53">
        <v>593</v>
      </c>
      <c r="L21" s="53">
        <v>593</v>
      </c>
      <c r="O21" s="67">
        <f>Tabulka8[[#This Row],[FINANCE PROJEKTU Výše podpory z národních zdrojů ]]+1</f>
        <v>594</v>
      </c>
      <c r="P21" s="67">
        <f>Tabulka8[[#This Row],[FINANCE PROJEKTU Výše podpory z národních zdrojů ]]+1</f>
        <v>594</v>
      </c>
    </row>
    <row r="22" spans="4:16" ht="50" customHeight="1">
      <c r="D22" s="29" t="s">
        <v>872</v>
      </c>
      <c r="E22" s="21" t="s">
        <v>432</v>
      </c>
      <c r="F22" s="50" t="s">
        <v>885</v>
      </c>
      <c r="G22" s="22" t="s">
        <v>303</v>
      </c>
      <c r="H22" s="22" t="s">
        <v>305</v>
      </c>
      <c r="I22" s="27" t="s">
        <v>182</v>
      </c>
      <c r="J22" s="22" t="s">
        <v>7</v>
      </c>
      <c r="K22" s="53">
        <v>2910</v>
      </c>
      <c r="L22" s="53">
        <v>2910</v>
      </c>
      <c r="O22" s="67">
        <f>Tabulka8[[#This Row],[FINANCE PROJEKTU Výše podpory z národních zdrojů ]]+1</f>
        <v>2911</v>
      </c>
      <c r="P22" s="67">
        <f>Tabulka8[[#This Row],[FINANCE PROJEKTU Výše podpory z národních zdrojů ]]+1</f>
        <v>2911</v>
      </c>
    </row>
    <row r="23" spans="4:16" s="4" customFormat="1" ht="50" customHeight="1">
      <c r="D23" s="29" t="s">
        <v>873</v>
      </c>
      <c r="E23" s="21" t="s">
        <v>433</v>
      </c>
      <c r="F23" s="66" t="s">
        <v>885</v>
      </c>
      <c r="G23" s="5" t="s">
        <v>312</v>
      </c>
      <c r="H23" s="5" t="s">
        <v>313</v>
      </c>
      <c r="I23" s="23" t="s">
        <v>182</v>
      </c>
      <c r="J23" s="5" t="s">
        <v>7</v>
      </c>
      <c r="K23" s="53">
        <v>2235</v>
      </c>
      <c r="L23" s="53">
        <v>526</v>
      </c>
      <c r="O23" s="67">
        <f>Tabulka8[[#This Row],[FINANCE PROJEKTU Výše podpory z národních zdrojů ]]+1</f>
        <v>2236</v>
      </c>
      <c r="P23" s="67">
        <f>Tabulka8[[#This Row],[FINANCE PROJEKTU Výše podpory z národních zdrojů ]]+1</f>
        <v>2236</v>
      </c>
    </row>
    <row r="24" spans="4:16" ht="50" customHeight="1">
      <c r="D24" s="29" t="s">
        <v>874</v>
      </c>
      <c r="E24" s="21" t="s">
        <v>531</v>
      </c>
      <c r="F24" s="55" t="s">
        <v>851</v>
      </c>
      <c r="G24" s="22" t="s">
        <v>532</v>
      </c>
      <c r="H24" s="22" t="s">
        <v>578</v>
      </c>
      <c r="I24" s="27" t="s">
        <v>569</v>
      </c>
      <c r="J24" s="22" t="s">
        <v>5</v>
      </c>
      <c r="K24" s="53">
        <v>673</v>
      </c>
      <c r="L24" s="53">
        <v>673</v>
      </c>
      <c r="O24" s="67">
        <f>Tabulka8[[#This Row],[FINANCE PROJEKTU Výše podpory z národních zdrojů ]]+1</f>
        <v>674</v>
      </c>
      <c r="P24" s="67">
        <f>Tabulka8[[#This Row],[FINANCE PROJEKTU Výše podpory z národních zdrojů ]]+1</f>
        <v>674</v>
      </c>
    </row>
    <row r="25" spans="4:16" ht="50" customHeight="1">
      <c r="D25" s="29" t="s">
        <v>875</v>
      </c>
      <c r="E25" s="21" t="s">
        <v>533</v>
      </c>
      <c r="F25" s="55" t="s">
        <v>851</v>
      </c>
      <c r="G25" s="22" t="s">
        <v>583</v>
      </c>
      <c r="H25" s="22" t="s">
        <v>534</v>
      </c>
      <c r="I25" s="27" t="s">
        <v>569</v>
      </c>
      <c r="J25" s="22" t="s">
        <v>5</v>
      </c>
      <c r="K25" s="53">
        <v>1201</v>
      </c>
      <c r="L25" s="53">
        <v>1201</v>
      </c>
      <c r="O25" s="67">
        <f>Tabulka8[[#This Row],[FINANCE PROJEKTU Výše podpory z národních zdrojů ]]+1</f>
        <v>1202</v>
      </c>
      <c r="P25" s="67">
        <f>Tabulka8[[#This Row],[FINANCE PROJEKTU Výše podpory z národních zdrojů ]]+1</f>
        <v>1202</v>
      </c>
    </row>
    <row r="26" spans="4:16" ht="50" customHeight="1">
      <c r="D26" s="29" t="s">
        <v>876</v>
      </c>
      <c r="E26" s="21" t="s">
        <v>535</v>
      </c>
      <c r="F26" s="55" t="s">
        <v>851</v>
      </c>
      <c r="G26" s="22" t="s">
        <v>537</v>
      </c>
      <c r="H26" s="22" t="s">
        <v>536</v>
      </c>
      <c r="I26" s="27" t="s">
        <v>569</v>
      </c>
      <c r="J26" s="22" t="s">
        <v>5</v>
      </c>
      <c r="K26" s="53">
        <v>895</v>
      </c>
      <c r="L26" s="53">
        <v>895</v>
      </c>
      <c r="O26" s="67">
        <f>Tabulka8[[#This Row],[FINANCE PROJEKTU Výše podpory z národních zdrojů ]]+1</f>
        <v>896</v>
      </c>
      <c r="P26" s="67">
        <f>Tabulka8[[#This Row],[FINANCE PROJEKTU Výše podpory z národních zdrojů ]]+1</f>
        <v>896</v>
      </c>
    </row>
    <row r="27" spans="4:16" ht="50" customHeight="1">
      <c r="D27" s="29" t="s">
        <v>877</v>
      </c>
      <c r="E27" s="21" t="s">
        <v>544</v>
      </c>
      <c r="F27" s="55" t="s">
        <v>886</v>
      </c>
      <c r="G27" s="22" t="s">
        <v>546</v>
      </c>
      <c r="H27" s="22" t="s">
        <v>545</v>
      </c>
      <c r="I27" s="27" t="s">
        <v>559</v>
      </c>
      <c r="J27" s="22" t="s">
        <v>5</v>
      </c>
      <c r="K27" s="53">
        <v>2154</v>
      </c>
      <c r="L27" s="53">
        <v>2154</v>
      </c>
      <c r="O27" s="67">
        <f>Tabulka8[[#This Row],[FINANCE PROJEKTU Výše podpory z národních zdrojů ]]+1</f>
        <v>2155</v>
      </c>
      <c r="P27" s="67">
        <f>Tabulka8[[#This Row],[FINANCE PROJEKTU Výše podpory z národních zdrojů ]]+1</f>
        <v>2155</v>
      </c>
    </row>
    <row r="28" spans="4:16" ht="50" customHeight="1">
      <c r="D28" s="29" t="s">
        <v>878</v>
      </c>
      <c r="E28" s="21" t="s">
        <v>662</v>
      </c>
      <c r="F28" s="50" t="s">
        <v>839</v>
      </c>
      <c r="G28" s="22" t="s">
        <v>661</v>
      </c>
      <c r="H28" s="22" t="s">
        <v>50</v>
      </c>
      <c r="I28" s="27" t="s">
        <v>559</v>
      </c>
      <c r="J28" s="22" t="s">
        <v>4</v>
      </c>
      <c r="K28" s="53">
        <v>6180</v>
      </c>
      <c r="L28" s="53">
        <v>3863</v>
      </c>
      <c r="O28" s="67">
        <f>Tabulka8[[#This Row],[FINANCE PROJEKTU Výše podpory z národních zdrojů ]]+1</f>
        <v>6181</v>
      </c>
      <c r="P28" s="67">
        <f>Tabulka8[[#This Row],[FINANCE PROJEKTU Výše podpory z národních zdrojů ]]+1</f>
        <v>6181</v>
      </c>
    </row>
    <row r="29" spans="4:16" ht="50" customHeight="1">
      <c r="D29" s="29" t="s">
        <v>879</v>
      </c>
      <c r="E29" s="21" t="s">
        <v>496</v>
      </c>
      <c r="F29" s="50" t="s">
        <v>839</v>
      </c>
      <c r="G29" s="22" t="s">
        <v>497</v>
      </c>
      <c r="H29" s="22" t="s">
        <v>50</v>
      </c>
      <c r="I29" s="27" t="s">
        <v>381</v>
      </c>
      <c r="J29" s="22" t="s">
        <v>4</v>
      </c>
      <c r="K29" s="53">
        <v>2310</v>
      </c>
      <c r="L29" s="53">
        <v>2310</v>
      </c>
      <c r="O29" s="67">
        <f>Tabulka8[[#This Row],[FINANCE PROJEKTU Výše podpory z národních zdrojů ]]+1</f>
        <v>2311</v>
      </c>
      <c r="P29" s="67">
        <f>Tabulka8[[#This Row],[FINANCE PROJEKTU Výše podpory z národních zdrojů ]]+1</f>
        <v>2311</v>
      </c>
    </row>
    <row r="30" spans="4:16" ht="50" customHeight="1">
      <c r="D30" s="29" t="s">
        <v>880</v>
      </c>
      <c r="E30" s="21" t="s">
        <v>669</v>
      </c>
      <c r="F30" s="50" t="s">
        <v>887</v>
      </c>
      <c r="G30" s="22" t="s">
        <v>805</v>
      </c>
      <c r="H30" s="22" t="s">
        <v>807</v>
      </c>
      <c r="I30" s="27" t="s">
        <v>556</v>
      </c>
      <c r="J30" s="22" t="s">
        <v>7</v>
      </c>
      <c r="K30" s="53">
        <v>1751</v>
      </c>
      <c r="L30" s="53">
        <v>555</v>
      </c>
      <c r="O30" s="67">
        <f>Tabulka8[[#This Row],[FINANCE PROJEKTU Výše podpory z národních zdrojů ]]+1</f>
        <v>1752</v>
      </c>
      <c r="P30" s="67">
        <f>Tabulka8[[#This Row],[FINANCE PROJEKTU Výše podpory z národních zdrojů ]]+1</f>
        <v>1752</v>
      </c>
    </row>
    <row r="31" spans="4:16" ht="50" customHeight="1">
      <c r="D31" s="29" t="s">
        <v>881</v>
      </c>
      <c r="E31" s="21" t="s">
        <v>803</v>
      </c>
      <c r="F31" s="50" t="s">
        <v>887</v>
      </c>
      <c r="G31" s="22" t="s">
        <v>804</v>
      </c>
      <c r="H31" s="22" t="s">
        <v>806</v>
      </c>
      <c r="I31" s="27" t="s">
        <v>556</v>
      </c>
      <c r="J31" s="22" t="s">
        <v>7</v>
      </c>
      <c r="K31" s="53">
        <v>2983</v>
      </c>
      <c r="L31" s="53">
        <v>975</v>
      </c>
      <c r="O31" s="67">
        <f>Tabulka8[[#This Row],[FINANCE PROJEKTU Výše podpory z národních zdrojů ]]+1</f>
        <v>2984</v>
      </c>
      <c r="P31" s="67">
        <f>Tabulka8[[#This Row],[FINANCE PROJEKTU Výše podpory z národních zdrojů ]]+1</f>
        <v>2984</v>
      </c>
    </row>
    <row r="32" spans="4:16" s="40" customFormat="1" ht="35.5" customHeight="1">
      <c r="D32" s="73" t="s">
        <v>898</v>
      </c>
      <c r="E32" s="72"/>
      <c r="F32" s="71"/>
      <c r="G32" s="74"/>
      <c r="H32" s="74"/>
      <c r="I32" s="74"/>
      <c r="J32" s="74"/>
      <c r="K32" s="76">
        <f>SUBTOTAL(109,Tabulka8[[FINANCE PROJEKTU Výše podpory z národních zdrojů ]])</f>
        <v>59450</v>
      </c>
      <c r="L32" s="76">
        <f>SUBTOTAL(109,Tabulka8[[FINANCE ÚČASTNÍKŮ PROJEKTU Výše podpory z národních zdrojů ]])</f>
        <v>38321</v>
      </c>
      <c r="M32" s="40">
        <f>SUBTOTAL(103,Tabulka8[[POZNÁMKA ]])</f>
        <v>0</v>
      </c>
    </row>
  </sheetData>
  <mergeCells count="2">
    <mergeCell ref="D4:M4"/>
    <mergeCell ref="D5:M5"/>
  </mergeCells>
  <phoneticPr fontId="26" type="noConversion"/>
  <hyperlinks>
    <hyperlink ref="E16" r:id="rId1" xr:uid="{19BF58DB-0731-4BCA-B335-D7947DC133C4}"/>
    <hyperlink ref="E13" r:id="rId2" xr:uid="{3D9BD0B2-3B4D-4914-8C33-B622B0ADF8BD}"/>
    <hyperlink ref="E15" r:id="rId3" xr:uid="{2112A038-D87D-4385-B490-9CDEB01B03BC}"/>
    <hyperlink ref="E17" r:id="rId4" xr:uid="{658513CD-BEE4-43AA-A54B-C42138D05A36}"/>
    <hyperlink ref="E14" r:id="rId5" xr:uid="{74ECC284-DF97-46CA-A19D-4D54E901BEC4}"/>
    <hyperlink ref="E18" r:id="rId6" xr:uid="{D397D468-A618-45A8-8DAC-A7AB81010D12}"/>
    <hyperlink ref="E12" r:id="rId7" xr:uid="{301025FA-0A19-4F88-B239-B8E029B1E5F4}"/>
    <hyperlink ref="E11" r:id="rId8" xr:uid="{9261C9F5-87D8-41D1-B38F-79A8FE2BF39C}"/>
    <hyperlink ref="E20" r:id="rId9" xr:uid="{6D98C7C0-116C-44BB-AB76-990B9E31937F}"/>
    <hyperlink ref="E19" r:id="rId10" xr:uid="{750CD778-1018-47F0-B91C-D5C8A78539C2}"/>
    <hyperlink ref="E21" r:id="rId11" xr:uid="{D1025F8B-349D-4CC9-974F-DD5E04FE41E2}"/>
    <hyperlink ref="E22" r:id="rId12" xr:uid="{F5EBA0C2-0CC0-4A44-BB21-940698E9EAB0}"/>
    <hyperlink ref="E23" r:id="rId13" xr:uid="{A8803D2C-98A8-42ED-BCE0-E3162EBB4C56}"/>
    <hyperlink ref="E10" r:id="rId14" tooltip="Klikněte pro detail záznamu" xr:uid="{7AADE3DE-5BC0-4FA7-871D-414104564DAA}"/>
    <hyperlink ref="E7" r:id="rId15" xr:uid="{E4EF2089-895B-446B-B442-5F4B95A1B02D}"/>
    <hyperlink ref="E8" r:id="rId16" xr:uid="{A3173A92-5CE1-439A-83B2-EEB5B7BD0E15}"/>
    <hyperlink ref="E9" r:id="rId17" display="GA24-12985S" xr:uid="{32324B36-2698-41F1-BAD9-A3608F4768B6}"/>
    <hyperlink ref="E24" r:id="rId18" xr:uid="{F36BC0FF-0368-4C04-8739-2B734D6E06DD}"/>
    <hyperlink ref="E25" r:id="rId19" xr:uid="{C6B1DEF4-EEC1-464E-BB74-6FBA20BA4277}"/>
    <hyperlink ref="E26" r:id="rId20" xr:uid="{37ABFF4A-CE38-460B-810D-D5BB76017E4C}"/>
    <hyperlink ref="E27" r:id="rId21" xr:uid="{3C65A9D6-B924-4878-A56E-3A94D648C0ED}"/>
    <hyperlink ref="E28" r:id="rId22" xr:uid="{E5ADBE47-9C2F-43CF-AB70-7CA5DA7B6FB8}"/>
    <hyperlink ref="E29" r:id="rId23" xr:uid="{45FE5BA6-D48B-49BB-AA80-BE33C9E41DA6}"/>
    <hyperlink ref="E30" r:id="rId24" xr:uid="{510DEADE-ADA0-4C9A-9712-F8083D22BB82}"/>
    <hyperlink ref="E31" r:id="rId25" xr:uid="{586AEB4E-0217-4724-9A94-E4C18731314C}"/>
    <hyperlink ref="F7" r:id="rId26" display="https://www.isvavai.cz/cea?s=programy&amp;ss=detail&amp;n=0&amp;h=GA" xr:uid="{C91C61F2-81F4-46D1-B510-8C1ECCCA5817}"/>
    <hyperlink ref="F8" r:id="rId27" display="https://www.isvavai.cz/cea?s=programy&amp;ss=detail&amp;n=0&amp;h=GA" xr:uid="{28EBB68A-2AF8-4DBF-8FF2-F28588EEB9FF}"/>
    <hyperlink ref="F9" r:id="rId28" display="https://www.isvavai.cz/cea?s=programy&amp;ss=detail&amp;n=0&amp;h=GA" xr:uid="{59834911-3C5B-417C-B8D8-FA29D397BC51}"/>
    <hyperlink ref="F11" r:id="rId29" display="https://www.isvavai.cz/cea?s=programy&amp;ss=detail&amp;n=0&amp;h=GA" xr:uid="{059D8584-9F13-49B1-8EE4-5C7F2E1DB7B9}"/>
    <hyperlink ref="F12" r:id="rId30" display="https://www.isvavai.cz/cea?s=programy&amp;ss=detail&amp;n=0&amp;h=GA" xr:uid="{C7365A92-E12C-484A-8E73-24B56C2125AB}"/>
    <hyperlink ref="F24" r:id="rId31" display="https://www.isvavai.cz/cea?s=programy&amp;ss=detail&amp;n=0&amp;h=GA" xr:uid="{A9D2EBDE-F22D-4D62-878C-09838E9ACF37}"/>
    <hyperlink ref="F25" r:id="rId32" display="https://www.isvavai.cz/cea?s=programy&amp;ss=detail&amp;n=0&amp;h=GA" xr:uid="{07BD0685-DD77-4891-93DC-435EE11F9CCC}"/>
    <hyperlink ref="F26" r:id="rId33" display="https://www.isvavai.cz/cea?s=programy&amp;ss=detail&amp;n=0&amp;h=GA" xr:uid="{4A4ADEFE-4300-4F60-AC56-4C7577E9988E}"/>
    <hyperlink ref="F13" r:id="rId34" xr:uid="{AA8D9080-5102-4692-BD81-479583C17A3D}"/>
    <hyperlink ref="F14" r:id="rId35" xr:uid="{4E74D35E-7978-4E5E-A616-67B57B303987}"/>
    <hyperlink ref="F15" r:id="rId36" xr:uid="{A5CF2CFE-340F-4718-9BAD-DB60E6EFB4B7}"/>
    <hyperlink ref="F16" r:id="rId37" xr:uid="{FCB1B4C3-0C01-46B7-959C-9468F65F3F32}"/>
    <hyperlink ref="F17" r:id="rId38" xr:uid="{7FEFEC4A-D111-4BC0-995B-FD4374424B95}"/>
    <hyperlink ref="F18" r:id="rId39" display="https://www.isvavai.cz/cea?s=programy&amp;ss=detail&amp;n=0&amp;h=EH" xr:uid="{006893A7-F83B-4D5C-A217-0030511B15A9}"/>
    <hyperlink ref="F28" r:id="rId40" display="https://www.isvavai.cz/cea?s=programy&amp;ss=detail&amp;n=0&amp;h=EH" xr:uid="{758C3678-9A79-4A01-BDAB-2D9E9C6A4BB5}"/>
    <hyperlink ref="F29" r:id="rId41" display="https://www.isvavai.cz/cea?s=programy&amp;ss=detail&amp;n=0&amp;h=EH" xr:uid="{5173C637-A521-4E14-9638-009DBC5B04FF}"/>
    <hyperlink ref="F10" r:id="rId42" display="https://www.isvavai.cz/cea?s=programy&amp;ss=detail&amp;n=0&amp;h=GX" xr:uid="{AAC97E85-0243-4ED3-8967-41B46343B0BB}"/>
    <hyperlink ref="F19" r:id="rId43" display="https://www.isvavai.cz/cea?s=programy&amp;ss=detail&amp;n=0&amp;h=VJ" xr:uid="{5E8BB68F-6B28-47B7-8555-0EF1D43C4697}"/>
    <hyperlink ref="F20" r:id="rId44" xr:uid="{D53D316A-B788-42CB-88E2-318A51F15546}"/>
    <hyperlink ref="F21" r:id="rId45" xr:uid="{1C1A8F83-16B5-475A-9651-BE34BA72212E}"/>
    <hyperlink ref="F22" r:id="rId46" xr:uid="{2BD467F4-A3D6-4D54-9C2B-DF05F1211A57}"/>
    <hyperlink ref="F23" r:id="rId47" xr:uid="{8581B85F-48C9-4BD0-909B-86C478F4C0AF}"/>
    <hyperlink ref="F27" r:id="rId48" xr:uid="{2AD8DB96-39D5-477D-9B5C-122957987C0C}"/>
    <hyperlink ref="F30" r:id="rId49" display="https://www.isvavai.cz/cea?s=programy&amp;ss=detail&amp;n=0&amp;h=OZ" xr:uid="{682BAD79-DDEA-42AF-9724-6EF0A04DDAEC}"/>
    <hyperlink ref="F31" r:id="rId50" display="https://www.isvavai.cz/cea?s=programy&amp;ss=detail&amp;n=0&amp;h=OZ" xr:uid="{857CCD17-F962-493B-BE54-B3DB149A680C}"/>
  </hyperlinks>
  <pageMargins left="0.7" right="0.7" top="0.78740157499999996" bottom="0.78740157499999996" header="0.3" footer="0.3"/>
  <pageSetup paperSize="9" scale="49" orientation="portrait" r:id="rId51"/>
  <tableParts count="1">
    <tablePart r:id="rId5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4:N10"/>
  <sheetViews>
    <sheetView showGridLines="0" zoomScale="50" zoomScaleNormal="50" workbookViewId="0">
      <selection activeCell="L8" sqref="L7:M8"/>
    </sheetView>
  </sheetViews>
  <sheetFormatPr baseColWidth="10" defaultColWidth="9.1640625" defaultRowHeight="14"/>
  <cols>
    <col min="1" max="4" width="9.1640625" style="3"/>
    <col min="5" max="5" width="9.6640625" style="3" customWidth="1"/>
    <col min="6" max="6" width="16.5" style="3" customWidth="1"/>
    <col min="7" max="7" width="9.83203125" style="3" customWidth="1"/>
    <col min="8" max="8" width="31.5" style="3" customWidth="1"/>
    <col min="9" max="9" width="24.5" style="3" customWidth="1"/>
    <col min="10" max="10" width="14.83203125" style="3" customWidth="1"/>
    <col min="11" max="11" width="14.5" style="3" customWidth="1"/>
    <col min="12" max="13" width="40.6640625" style="3" customWidth="1"/>
    <col min="14" max="14" width="17.1640625" style="3" customWidth="1"/>
    <col min="15" max="15" width="45.5" style="3" customWidth="1"/>
    <col min="16" max="16384" width="9.1640625" style="3"/>
  </cols>
  <sheetData>
    <row r="4" spans="5:14" s="40" customFormat="1" ht="50" customHeight="1">
      <c r="E4" s="103" t="s">
        <v>792</v>
      </c>
      <c r="F4" s="103"/>
      <c r="G4" s="103"/>
      <c r="H4" s="103"/>
      <c r="I4" s="103"/>
      <c r="J4" s="103"/>
      <c r="K4" s="103"/>
      <c r="L4" s="103"/>
      <c r="M4" s="103"/>
      <c r="N4" s="103"/>
    </row>
    <row r="5" spans="5:14" s="40" customFormat="1" ht="50" customHeight="1">
      <c r="E5" s="103" t="s">
        <v>680</v>
      </c>
      <c r="F5" s="103"/>
      <c r="G5" s="103"/>
      <c r="H5" s="103"/>
      <c r="I5" s="103"/>
      <c r="J5" s="103"/>
      <c r="K5" s="103"/>
      <c r="L5" s="103"/>
      <c r="M5" s="103"/>
      <c r="N5" s="103"/>
    </row>
    <row r="6" spans="5:14" s="10" customFormat="1" ht="50" customHeight="1">
      <c r="E6" s="90" t="s">
        <v>677</v>
      </c>
      <c r="F6" s="90" t="s">
        <v>888</v>
      </c>
      <c r="G6" s="90" t="s">
        <v>817</v>
      </c>
      <c r="H6" s="91" t="s">
        <v>2</v>
      </c>
      <c r="I6" s="91" t="s">
        <v>844</v>
      </c>
      <c r="J6" s="90" t="s">
        <v>3</v>
      </c>
      <c r="K6" s="90" t="s">
        <v>1</v>
      </c>
      <c r="L6" s="93" t="s">
        <v>846</v>
      </c>
      <c r="M6" s="93" t="s">
        <v>847</v>
      </c>
      <c r="N6" s="90" t="s">
        <v>64</v>
      </c>
    </row>
    <row r="7" spans="5:14" s="35" customFormat="1" ht="50" customHeight="1">
      <c r="E7" s="6" t="s">
        <v>686</v>
      </c>
      <c r="F7" s="21" t="s">
        <v>69</v>
      </c>
      <c r="G7" s="55" t="s">
        <v>851</v>
      </c>
      <c r="H7" s="22" t="s">
        <v>70</v>
      </c>
      <c r="I7" s="22" t="s">
        <v>71</v>
      </c>
      <c r="J7" s="22" t="s">
        <v>889</v>
      </c>
      <c r="K7" s="22" t="s">
        <v>5</v>
      </c>
      <c r="L7" s="61">
        <v>0</v>
      </c>
      <c r="M7" s="61">
        <v>0</v>
      </c>
      <c r="N7" s="3"/>
    </row>
    <row r="8" spans="5:14" s="4" customFormat="1" ht="50" customHeight="1">
      <c r="E8" s="6" t="s">
        <v>840</v>
      </c>
      <c r="F8" s="21" t="s">
        <v>375</v>
      </c>
      <c r="G8" s="55" t="s">
        <v>851</v>
      </c>
      <c r="H8" s="5" t="s">
        <v>376</v>
      </c>
      <c r="I8" s="5" t="s">
        <v>377</v>
      </c>
      <c r="J8" s="5" t="s">
        <v>236</v>
      </c>
      <c r="K8" s="5" t="s">
        <v>249</v>
      </c>
      <c r="L8" s="53">
        <v>1533</v>
      </c>
      <c r="M8" s="53">
        <v>504</v>
      </c>
    </row>
    <row r="9" spans="5:14" s="40" customFormat="1" ht="33.5" customHeight="1">
      <c r="E9" s="74" t="s">
        <v>898</v>
      </c>
      <c r="F9" s="74"/>
      <c r="G9" s="74"/>
      <c r="H9" s="74"/>
      <c r="I9" s="74"/>
      <c r="J9" s="74"/>
      <c r="K9" s="74"/>
      <c r="L9" s="80">
        <f>SUBTOTAL(109,Tabulka10[[FINANCE PROJEKTU Výše podpory z národních zdrojů ]])</f>
        <v>1533</v>
      </c>
      <c r="M9" s="80">
        <f>SUBTOTAL(109,Tabulka10[[FINANCE ÚČASTNÍKŮ PROJEKTU Výše podpory z národních zdrojů ]])</f>
        <v>504</v>
      </c>
      <c r="N9" s="74">
        <f>SUBTOTAL(103,Tabulka10[[POZNÁMKA ]])</f>
        <v>0</v>
      </c>
    </row>
    <row r="10" spans="5:14" ht="43.5" customHeight="1"/>
  </sheetData>
  <mergeCells count="2">
    <mergeCell ref="E4:N4"/>
    <mergeCell ref="E5:N5"/>
  </mergeCells>
  <phoneticPr fontId="4" type="noConversion"/>
  <hyperlinks>
    <hyperlink ref="F7" r:id="rId1" xr:uid="{82EBB6ED-823D-492A-9818-F9576472C0E2}"/>
    <hyperlink ref="F8" r:id="rId2" xr:uid="{5EB0460D-88A9-471B-BDB6-1D647087EA53}"/>
    <hyperlink ref="G7" r:id="rId3" display="https://www.isvavai.cz/cea?s=programy&amp;ss=detail&amp;n=0&amp;h=GA" xr:uid="{BE91331C-20A7-4BB6-A8E6-E8EFC6F587CB}"/>
    <hyperlink ref="G8" r:id="rId4" display="https://www.isvavai.cz/cea?s=programy&amp;ss=detail&amp;n=0&amp;h=GA" xr:uid="{42A48DDF-9A4E-4BE7-9E86-5E481AF45882}"/>
  </hyperlinks>
  <pageMargins left="0.78740157499999996" right="0.78740157499999996" top="0.984251969" bottom="0.984251969" header="0.4921259845" footer="0.4921259845"/>
  <pageSetup paperSize="9" scale="60" orientation="portrait" horizontalDpi="300" verticalDpi="300" r:id="rId5"/>
  <headerFooter alignWithMargins="0"/>
  <tableParts count="1"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6:M14"/>
  <sheetViews>
    <sheetView showGridLines="0" topLeftCell="A3" zoomScale="50" zoomScaleNormal="50" workbookViewId="0">
      <selection activeCell="K10" sqref="K10:L12"/>
    </sheetView>
  </sheetViews>
  <sheetFormatPr baseColWidth="10" defaultColWidth="8.83203125" defaultRowHeight="13"/>
  <cols>
    <col min="1" max="3" width="6" customWidth="1"/>
    <col min="4" max="4" width="10.6640625" customWidth="1"/>
    <col min="5" max="5" width="13.1640625" customWidth="1"/>
    <col min="6" max="6" width="14.83203125" customWidth="1"/>
    <col min="7" max="7" width="34" customWidth="1"/>
    <col min="8" max="8" width="29.83203125" customWidth="1"/>
    <col min="9" max="13" width="20.6640625" customWidth="1"/>
  </cols>
  <sheetData>
    <row r="6" spans="4:13" s="40" customFormat="1" ht="50" customHeight="1">
      <c r="D6" s="103" t="s">
        <v>897</v>
      </c>
      <c r="E6" s="103"/>
      <c r="F6" s="103"/>
      <c r="G6" s="103"/>
      <c r="H6" s="103"/>
      <c r="I6" s="103"/>
      <c r="J6" s="103"/>
      <c r="K6" s="103"/>
      <c r="L6" s="103"/>
      <c r="M6" s="103"/>
    </row>
    <row r="7" spans="4:13" s="40" customFormat="1" ht="50" customHeight="1">
      <c r="D7" s="103" t="s">
        <v>680</v>
      </c>
      <c r="E7" s="103"/>
      <c r="F7" s="103"/>
      <c r="G7" s="103"/>
      <c r="H7" s="103"/>
      <c r="I7" s="103"/>
      <c r="J7" s="103"/>
      <c r="K7" s="103"/>
      <c r="L7" s="103"/>
      <c r="M7" s="103"/>
    </row>
    <row r="8" spans="4:13" s="40" customFormat="1" ht="50" customHeight="1">
      <c r="D8" s="91" t="s">
        <v>677</v>
      </c>
      <c r="E8" s="90" t="s">
        <v>849</v>
      </c>
      <c r="F8" s="90" t="s">
        <v>817</v>
      </c>
      <c r="G8" s="91" t="s">
        <v>2</v>
      </c>
      <c r="H8" s="91" t="s">
        <v>844</v>
      </c>
      <c r="I8" s="90" t="s">
        <v>3</v>
      </c>
      <c r="J8" s="90" t="s">
        <v>1</v>
      </c>
      <c r="K8" s="90" t="s">
        <v>846</v>
      </c>
      <c r="L8" s="90" t="s">
        <v>847</v>
      </c>
      <c r="M8" s="90" t="s">
        <v>64</v>
      </c>
    </row>
    <row r="9" spans="4:13" s="1" customFormat="1" ht="50" customHeight="1">
      <c r="D9" s="6" t="s">
        <v>686</v>
      </c>
      <c r="E9" s="21" t="s">
        <v>56</v>
      </c>
      <c r="F9" s="55" t="s">
        <v>882</v>
      </c>
      <c r="G9" s="22" t="s">
        <v>57</v>
      </c>
      <c r="H9" s="22" t="s">
        <v>58</v>
      </c>
      <c r="I9" s="22" t="s">
        <v>21</v>
      </c>
      <c r="J9" s="22" t="s">
        <v>5</v>
      </c>
      <c r="K9" s="53">
        <v>3055</v>
      </c>
      <c r="L9" s="53">
        <v>3055</v>
      </c>
      <c r="M9" s="23"/>
    </row>
    <row r="10" spans="4:13" s="2" customFormat="1" ht="50" customHeight="1">
      <c r="D10" s="6" t="s">
        <v>840</v>
      </c>
      <c r="E10" s="21" t="s">
        <v>563</v>
      </c>
      <c r="F10" s="50" t="s">
        <v>824</v>
      </c>
      <c r="G10" s="22" t="s">
        <v>564</v>
      </c>
      <c r="H10" s="22" t="s">
        <v>565</v>
      </c>
      <c r="I10" s="22" t="s">
        <v>559</v>
      </c>
      <c r="J10" s="22" t="s">
        <v>4</v>
      </c>
      <c r="K10" s="53">
        <v>12618</v>
      </c>
      <c r="L10" s="53">
        <v>9013</v>
      </c>
      <c r="M10" s="23"/>
    </row>
    <row r="11" spans="4:13" s="2" customFormat="1" ht="50" customHeight="1">
      <c r="D11" s="6" t="s">
        <v>688</v>
      </c>
      <c r="E11" s="21" t="s">
        <v>538</v>
      </c>
      <c r="F11" s="55" t="s">
        <v>851</v>
      </c>
      <c r="G11" s="22" t="s">
        <v>584</v>
      </c>
      <c r="H11" s="22" t="s">
        <v>11</v>
      </c>
      <c r="I11" s="22" t="s">
        <v>569</v>
      </c>
      <c r="J11" s="22" t="s">
        <v>5</v>
      </c>
      <c r="K11" s="53">
        <v>1408</v>
      </c>
      <c r="L11" s="53">
        <v>1408</v>
      </c>
      <c r="M11" s="23"/>
    </row>
    <row r="12" spans="4:13" s="2" customFormat="1" ht="50" customHeight="1">
      <c r="D12" s="6" t="s">
        <v>689</v>
      </c>
      <c r="E12" s="21" t="s">
        <v>460</v>
      </c>
      <c r="F12" s="50" t="s">
        <v>824</v>
      </c>
      <c r="G12" s="22" t="s">
        <v>484</v>
      </c>
      <c r="H12" s="22" t="s">
        <v>485</v>
      </c>
      <c r="I12" s="89" t="s">
        <v>381</v>
      </c>
      <c r="J12" s="22" t="s">
        <v>4</v>
      </c>
      <c r="K12" s="53">
        <v>31082</v>
      </c>
      <c r="L12" s="53">
        <v>5566</v>
      </c>
      <c r="M12" s="36"/>
    </row>
    <row r="13" spans="4:13" s="40" customFormat="1" ht="36" customHeight="1">
      <c r="D13" s="71" t="s">
        <v>898</v>
      </c>
      <c r="E13" s="71"/>
      <c r="F13" s="71"/>
      <c r="G13" s="74"/>
      <c r="H13" s="74"/>
      <c r="I13" s="74"/>
      <c r="J13" s="74"/>
      <c r="K13" s="76">
        <f>SUBTOTAL(109,Tabulka9[[FINANCE PROJEKTU Výše podpory z národních zdrojů ]])</f>
        <v>48163</v>
      </c>
      <c r="L13" s="76">
        <f>SUBTOTAL(109,Tabulka9[[FINANCE ÚČASTNÍKŮ PROJEKTU Výše podpory z národních zdrojů ]])</f>
        <v>19042</v>
      </c>
      <c r="M13" s="71">
        <f>SUBTOTAL(103,Tabulka9[[POZNÁMKA ]])</f>
        <v>0</v>
      </c>
    </row>
    <row r="14" spans="4:13" ht="34.5" customHeight="1"/>
  </sheetData>
  <mergeCells count="2">
    <mergeCell ref="D6:M6"/>
    <mergeCell ref="D7:M7"/>
  </mergeCells>
  <phoneticPr fontId="4" type="noConversion"/>
  <hyperlinks>
    <hyperlink ref="F9" r:id="rId1" display="https://www.isvavai.cz/cea?s=programy&amp;ss=detail&amp;n=0&amp;h=GX" xr:uid="{3D2114DF-0BB9-42C8-ABEE-B76EC05306A3}"/>
    <hyperlink ref="F10" r:id="rId2" xr:uid="{489A323C-234E-4099-BC43-E7E122F64E0D}"/>
    <hyperlink ref="F12" r:id="rId3" xr:uid="{403655A5-502C-4B8E-8C61-B543E034723B}"/>
    <hyperlink ref="F11" r:id="rId4" display="https://www.isvavai.cz/cea?s=programy&amp;ss=detail&amp;n=0&amp;h=GA" xr:uid="{C436CC24-A8B4-4C28-9277-92CBBE671E8E}"/>
    <hyperlink ref="E9" r:id="rId5" xr:uid="{C25A6D12-EFB0-485A-90BA-C1C9563ADD8A}"/>
    <hyperlink ref="E12" r:id="rId6" xr:uid="{A92698A0-16C3-4F25-A972-57BC904FDA74}"/>
    <hyperlink ref="E10" r:id="rId7" xr:uid="{DF0C6F9C-4DD3-4083-8B7E-68032BDCF608}"/>
    <hyperlink ref="E11" r:id="rId8" xr:uid="{A0B0A5FF-5FF6-4DAD-815B-CE9DC0DF8E70}"/>
  </hyperlinks>
  <pageMargins left="0.78740157499999996" right="0.78740157499999996" top="0.984251969" bottom="0.984251969" header="0.4921259845" footer="0.4921259845"/>
  <pageSetup paperSize="9" scale="52" orientation="portrait" horizontalDpi="300" verticalDpi="300" r:id="rId9"/>
  <headerFooter alignWithMargins="0"/>
  <tableParts count="1"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4:M14"/>
  <sheetViews>
    <sheetView showGridLines="0" zoomScale="50" zoomScaleNormal="50" workbookViewId="0">
      <selection activeCell="M17" sqref="M17:N17"/>
    </sheetView>
  </sheetViews>
  <sheetFormatPr baseColWidth="10" defaultColWidth="9.1640625" defaultRowHeight="14"/>
  <cols>
    <col min="1" max="3" width="9.1640625" style="3"/>
    <col min="4" max="4" width="9.5" style="3" customWidth="1"/>
    <col min="5" max="5" width="17.5" style="4" customWidth="1"/>
    <col min="6" max="6" width="15.1640625" style="3" customWidth="1"/>
    <col min="7" max="7" width="36.1640625" style="3" customWidth="1"/>
    <col min="8" max="8" width="25.5" style="3" customWidth="1"/>
    <col min="9" max="10" width="15.1640625" style="3" customWidth="1"/>
    <col min="11" max="11" width="20.5" style="3" customWidth="1"/>
    <col min="12" max="12" width="16" style="3" customWidth="1"/>
    <col min="13" max="13" width="20.5" style="3" customWidth="1"/>
    <col min="14" max="16384" width="9.1640625" style="3"/>
  </cols>
  <sheetData>
    <row r="4" spans="4:13" ht="50" customHeight="1">
      <c r="D4" s="103" t="s">
        <v>899</v>
      </c>
      <c r="E4" s="103"/>
      <c r="F4" s="103"/>
      <c r="G4" s="103"/>
      <c r="H4" s="103"/>
      <c r="I4" s="103"/>
      <c r="J4" s="103"/>
      <c r="K4" s="103"/>
      <c r="L4" s="103"/>
      <c r="M4" s="103"/>
    </row>
    <row r="5" spans="4:13" ht="50" customHeight="1">
      <c r="D5" s="103" t="s">
        <v>680</v>
      </c>
      <c r="E5" s="103"/>
      <c r="F5" s="103"/>
      <c r="G5" s="103"/>
      <c r="H5" s="103"/>
      <c r="I5" s="103"/>
      <c r="J5" s="103"/>
      <c r="K5" s="103"/>
      <c r="L5" s="103"/>
      <c r="M5" s="103"/>
    </row>
    <row r="6" spans="4:13" s="10" customFormat="1" ht="50" customHeight="1">
      <c r="D6" s="91" t="s">
        <v>677</v>
      </c>
      <c r="E6" s="90" t="s">
        <v>849</v>
      </c>
      <c r="F6" s="90" t="s">
        <v>817</v>
      </c>
      <c r="G6" s="91" t="s">
        <v>2</v>
      </c>
      <c r="H6" s="91" t="s">
        <v>844</v>
      </c>
      <c r="I6" s="90" t="s">
        <v>3</v>
      </c>
      <c r="J6" s="90" t="s">
        <v>1</v>
      </c>
      <c r="K6" s="90" t="s">
        <v>846</v>
      </c>
      <c r="L6" s="90" t="s">
        <v>847</v>
      </c>
      <c r="M6" s="90" t="s">
        <v>64</v>
      </c>
    </row>
    <row r="7" spans="4:13" s="7" customFormat="1" ht="45" customHeight="1">
      <c r="D7" s="20" t="s">
        <v>686</v>
      </c>
      <c r="E7" s="21" t="s">
        <v>125</v>
      </c>
      <c r="F7" s="50" t="s">
        <v>824</v>
      </c>
      <c r="G7" s="22" t="s">
        <v>124</v>
      </c>
      <c r="H7" s="22" t="s">
        <v>53</v>
      </c>
      <c r="I7" s="22" t="s">
        <v>224</v>
      </c>
      <c r="J7" s="22" t="s">
        <v>8</v>
      </c>
      <c r="K7" s="53">
        <v>3983</v>
      </c>
      <c r="L7" s="53">
        <v>3983</v>
      </c>
      <c r="M7" s="23"/>
    </row>
    <row r="8" spans="4:13" s="7" customFormat="1" ht="45" customHeight="1">
      <c r="D8" s="20" t="s">
        <v>840</v>
      </c>
      <c r="E8" s="21" t="s">
        <v>634</v>
      </c>
      <c r="F8" s="50" t="s">
        <v>839</v>
      </c>
      <c r="G8" s="22" t="s">
        <v>642</v>
      </c>
      <c r="H8" s="22" t="s">
        <v>643</v>
      </c>
      <c r="I8" s="22" t="s">
        <v>559</v>
      </c>
      <c r="J8" s="22" t="s">
        <v>4</v>
      </c>
      <c r="K8" s="53">
        <v>14099</v>
      </c>
      <c r="L8" s="53">
        <v>2245</v>
      </c>
      <c r="M8" s="23"/>
    </row>
    <row r="9" spans="4:13" s="7" customFormat="1" ht="45" customHeight="1">
      <c r="D9" s="20" t="s">
        <v>688</v>
      </c>
      <c r="E9" s="21" t="s">
        <v>306</v>
      </c>
      <c r="F9" s="66" t="s">
        <v>885</v>
      </c>
      <c r="G9" s="22" t="s">
        <v>307</v>
      </c>
      <c r="H9" s="22" t="s">
        <v>308</v>
      </c>
      <c r="I9" s="22" t="s">
        <v>182</v>
      </c>
      <c r="J9" s="22" t="s">
        <v>294</v>
      </c>
      <c r="K9" s="53">
        <v>2852</v>
      </c>
      <c r="L9" s="53">
        <v>2704</v>
      </c>
      <c r="M9" s="23"/>
    </row>
    <row r="10" spans="4:13" ht="45" customHeight="1">
      <c r="D10" s="20" t="s">
        <v>689</v>
      </c>
      <c r="E10" s="21" t="s">
        <v>671</v>
      </c>
      <c r="F10" s="66" t="s">
        <v>885</v>
      </c>
      <c r="G10" s="22" t="s">
        <v>670</v>
      </c>
      <c r="H10" s="22" t="s">
        <v>903</v>
      </c>
      <c r="I10" s="22" t="s">
        <v>569</v>
      </c>
      <c r="J10" s="22" t="s">
        <v>294</v>
      </c>
      <c r="K10" s="53">
        <v>1448</v>
      </c>
      <c r="L10" s="53">
        <v>1159</v>
      </c>
      <c r="M10" s="81"/>
    </row>
    <row r="11" spans="4:13" ht="45" customHeight="1">
      <c r="D11" s="20" t="s">
        <v>690</v>
      </c>
      <c r="E11" s="21" t="s">
        <v>900</v>
      </c>
      <c r="F11" s="66" t="s">
        <v>885</v>
      </c>
      <c r="G11" s="82" t="s">
        <v>901</v>
      </c>
      <c r="H11" s="22" t="s">
        <v>902</v>
      </c>
      <c r="I11" s="22" t="s">
        <v>556</v>
      </c>
      <c r="J11" s="22" t="s">
        <v>294</v>
      </c>
      <c r="K11" s="53">
        <v>381</v>
      </c>
      <c r="L11" s="53">
        <v>381</v>
      </c>
      <c r="M11" s="23"/>
    </row>
    <row r="12" spans="4:13" ht="29.25" customHeight="1">
      <c r="D12" s="20"/>
      <c r="E12" s="48"/>
      <c r="F12" s="22"/>
      <c r="G12" s="22"/>
      <c r="H12" s="22"/>
      <c r="I12" s="22"/>
      <c r="J12" s="22"/>
      <c r="K12" s="53"/>
      <c r="L12" s="53"/>
      <c r="M12" s="23"/>
    </row>
    <row r="13" spans="4:13" ht="29.25" customHeight="1">
      <c r="D13" s="4" t="s">
        <v>898</v>
      </c>
      <c r="E13" s="33"/>
      <c r="F13" s="22"/>
      <c r="G13" s="22"/>
      <c r="H13" s="22"/>
      <c r="I13" s="22"/>
      <c r="J13" s="22"/>
      <c r="K13" s="53">
        <f>SUBTOTAL(109,Tabulka11[[FINANCE PROJEKTU Výše podpory z národních zdrojů ]])</f>
        <v>22763</v>
      </c>
      <c r="L13" s="53">
        <f>SUBTOTAL(109,Tabulka11[[FINANCE ÚČASTNÍKŮ PROJEKTU Výše podpory z národních zdrojů ]])</f>
        <v>10472</v>
      </c>
      <c r="M13" s="5">
        <f>SUBTOTAL(103,Tabulka11[[POZNÁMKA ]])</f>
        <v>0</v>
      </c>
    </row>
    <row r="14" spans="4:13">
      <c r="H14" s="4"/>
      <c r="I14" s="4"/>
      <c r="K14" s="8"/>
      <c r="L14" s="8"/>
      <c r="M14" s="8"/>
    </row>
  </sheetData>
  <mergeCells count="2">
    <mergeCell ref="D4:M4"/>
    <mergeCell ref="D5:M5"/>
  </mergeCells>
  <phoneticPr fontId="0" type="noConversion"/>
  <hyperlinks>
    <hyperlink ref="E7" r:id="rId1" xr:uid="{9F7BAFB0-B501-4E0F-B6D0-A1EC11EFF540}"/>
    <hyperlink ref="E9" r:id="rId2" display="TQ01000315_x0009_Labyrinty kritického myšlení: Zvyšování datové gramotnosti a kritického myšlení seniorů_x0009_Univerzita Palackého v Olomouci_x0009_Asociace univerzit třetího věku České republiky, z. s." xr:uid="{5F2ECFB0-7369-4C6D-8FBD-8AC972C1B8DB}"/>
    <hyperlink ref="E8" r:id="rId3" xr:uid="{B6FD1D5A-A152-402E-A9C1-B813DAA3D74D}"/>
    <hyperlink ref="E10" r:id="rId4" xr:uid="{04C6CCBB-B24D-438F-95C1-B3FD88D5BBCE}"/>
    <hyperlink ref="F9" r:id="rId5" xr:uid="{34409613-F156-4757-86FD-23FAAC0DADBF}"/>
    <hyperlink ref="F10" r:id="rId6" xr:uid="{59475CE5-79AD-4122-A7DC-A465A1203482}"/>
    <hyperlink ref="F11" r:id="rId7" xr:uid="{D0156C3A-391D-49C4-95E5-2AAFE2BF4542}"/>
    <hyperlink ref="F7" r:id="rId8" xr:uid="{2F777359-4008-4C76-B043-CE00651E9572}"/>
    <hyperlink ref="F8" r:id="rId9" display="https://www.isvavai.cz/cea?s=programy&amp;ss=detail&amp;n=0&amp;h=EH" xr:uid="{4AF84E96-4CAC-4D03-979C-5B531A0D0BB9}"/>
    <hyperlink ref="E11" r:id="rId10" xr:uid="{AD9E1A98-6BBA-4425-955D-29AA36B1916A}"/>
  </hyperlinks>
  <pageMargins left="0.78740157499999996" right="0.78740157499999996" top="0.984251969" bottom="0.984251969" header="0.4921259845" footer="0.4921259845"/>
  <pageSetup paperSize="9" scale="58" orientation="portrait" horizontalDpi="300" verticalDpi="300" r:id="rId11"/>
  <headerFooter alignWithMargins="0"/>
  <tableParts count="1">
    <tablePart r:id="rId1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6:M13"/>
  <sheetViews>
    <sheetView showGridLines="0" zoomScale="60" zoomScaleNormal="60" workbookViewId="0">
      <selection activeCell="K10" sqref="K10:L10"/>
    </sheetView>
  </sheetViews>
  <sheetFormatPr baseColWidth="10" defaultColWidth="9.1640625" defaultRowHeight="14"/>
  <cols>
    <col min="1" max="3" width="9.1640625" style="3"/>
    <col min="4" max="4" width="10.6640625" style="3" customWidth="1"/>
    <col min="5" max="5" width="17.5" style="3" customWidth="1"/>
    <col min="6" max="6" width="13.5" style="3" customWidth="1"/>
    <col min="7" max="7" width="36.1640625" style="3" customWidth="1"/>
    <col min="8" max="8" width="25.5" style="3" customWidth="1"/>
    <col min="9" max="10" width="13.5" style="3" customWidth="1"/>
    <col min="11" max="11" width="20.5" style="3" customWidth="1"/>
    <col min="12" max="12" width="16.1640625" style="3" customWidth="1"/>
    <col min="13" max="13" width="20.5" style="3" customWidth="1"/>
    <col min="14" max="16384" width="9.1640625" style="3"/>
  </cols>
  <sheetData>
    <row r="6" spans="4:13" ht="50" customHeight="1">
      <c r="D6" s="103" t="s">
        <v>904</v>
      </c>
      <c r="E6" s="103"/>
      <c r="F6" s="103"/>
      <c r="G6" s="103"/>
      <c r="H6" s="103"/>
      <c r="I6" s="103"/>
      <c r="J6" s="103"/>
      <c r="K6" s="103"/>
      <c r="L6" s="103"/>
      <c r="M6" s="103"/>
    </row>
    <row r="7" spans="4:13" ht="50" customHeight="1">
      <c r="D7" s="103" t="s">
        <v>680</v>
      </c>
      <c r="E7" s="103"/>
      <c r="F7" s="103"/>
      <c r="G7" s="103"/>
      <c r="H7" s="103"/>
      <c r="I7" s="103"/>
      <c r="J7" s="103"/>
      <c r="K7" s="103"/>
      <c r="L7" s="103"/>
      <c r="M7" s="103"/>
    </row>
    <row r="8" spans="4:13" s="4" customFormat="1" ht="50" customHeight="1">
      <c r="D8" s="91" t="s">
        <v>677</v>
      </c>
      <c r="E8" s="90" t="s">
        <v>849</v>
      </c>
      <c r="F8" s="90" t="s">
        <v>817</v>
      </c>
      <c r="G8" s="91" t="s">
        <v>2</v>
      </c>
      <c r="H8" s="91" t="s">
        <v>844</v>
      </c>
      <c r="I8" s="90" t="s">
        <v>3</v>
      </c>
      <c r="J8" s="90" t="s">
        <v>1</v>
      </c>
      <c r="K8" s="90" t="s">
        <v>846</v>
      </c>
      <c r="L8" s="90" t="s">
        <v>847</v>
      </c>
      <c r="M8" s="90" t="s">
        <v>64</v>
      </c>
    </row>
    <row r="9" spans="4:13" ht="48.5" customHeight="1">
      <c r="D9" s="20" t="s">
        <v>686</v>
      </c>
      <c r="E9" s="21" t="s">
        <v>82</v>
      </c>
      <c r="F9" s="55" t="s">
        <v>831</v>
      </c>
      <c r="G9" s="22" t="s">
        <v>83</v>
      </c>
      <c r="H9" s="22" t="s">
        <v>503</v>
      </c>
      <c r="I9" s="22" t="s">
        <v>77</v>
      </c>
      <c r="J9" s="22" t="s">
        <v>65</v>
      </c>
      <c r="K9" s="53">
        <v>1896</v>
      </c>
      <c r="L9" s="53">
        <v>1202</v>
      </c>
      <c r="M9" s="23"/>
    </row>
    <row r="10" spans="4:13" ht="48.5" customHeight="1">
      <c r="D10" s="20" t="s">
        <v>840</v>
      </c>
      <c r="E10" s="21" t="s">
        <v>310</v>
      </c>
      <c r="F10" s="66" t="s">
        <v>885</v>
      </c>
      <c r="G10" s="22" t="s">
        <v>309</v>
      </c>
      <c r="H10" s="22" t="s">
        <v>311</v>
      </c>
      <c r="I10" s="22" t="s">
        <v>182</v>
      </c>
      <c r="J10" s="22" t="s">
        <v>7</v>
      </c>
      <c r="K10" s="53">
        <v>1530</v>
      </c>
      <c r="L10" s="53">
        <v>1530</v>
      </c>
      <c r="M10" s="23"/>
    </row>
    <row r="11" spans="4:13" s="40" customFormat="1" ht="33" customHeight="1">
      <c r="D11" s="75" t="s">
        <v>898</v>
      </c>
      <c r="E11" s="72"/>
      <c r="F11" s="71"/>
      <c r="G11" s="74"/>
      <c r="H11" s="74"/>
      <c r="I11" s="74"/>
      <c r="J11" s="74"/>
      <c r="K11" s="76">
        <f>SUBTOTAL(109,Tabulka12[[FINANCE PROJEKTU Výše podpory z národních zdrojů ]])</f>
        <v>3426</v>
      </c>
      <c r="L11" s="76">
        <f>SUBTOTAL(109,Tabulka12[[FINANCE ÚČASTNÍKŮ PROJEKTU Výše podpory z národních zdrojů ]])</f>
        <v>2732</v>
      </c>
      <c r="M11" s="71">
        <f>SUBTOTAL(103,Tabulka12[[POZNÁMKA ]])</f>
        <v>0</v>
      </c>
    </row>
    <row r="12" spans="4:13" ht="36.75" customHeight="1"/>
    <row r="13" spans="4:13" ht="15">
      <c r="G13" s="9"/>
    </row>
  </sheetData>
  <mergeCells count="2">
    <mergeCell ref="D6:M6"/>
    <mergeCell ref="D7:M7"/>
  </mergeCells>
  <phoneticPr fontId="4" type="noConversion"/>
  <hyperlinks>
    <hyperlink ref="E9" r:id="rId1" xr:uid="{1A7879D5-4F97-4CB6-AB41-628DB5D372E9}"/>
    <hyperlink ref="E10" r:id="rId2" xr:uid="{C47F3147-29E1-40F0-BD89-34CE0E5EF5C1}"/>
    <hyperlink ref="F9" r:id="rId3" display="https://www.isvavai.cz/cea?s=programy&amp;ss=detail&amp;n=0&amp;h=NU" xr:uid="{5D948B2B-0DF4-4A8B-A4E6-0A9D7FE210E2}"/>
    <hyperlink ref="F10" r:id="rId4" xr:uid="{BD15F91C-A941-4D31-AE6E-60019A8AAEB2}"/>
  </hyperlinks>
  <pageMargins left="0.78740157499999996" right="0.78740157499999996" top="0.984251969" bottom="0.984251969" header="0.4921259845" footer="0.4921259845"/>
  <pageSetup paperSize="9" scale="57" orientation="portrait" horizontalDpi="300" verticalDpi="300" r:id="rId5"/>
  <headerFooter alignWithMargins="0"/>
  <colBreaks count="1" manualBreakCount="1">
    <brk id="13" max="1048575" man="1"/>
  </colBreaks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s F A A B Q S w M E F A A C A A g A T F Y 4 W / 7 U v a a l A A A A 9 g A A A B I A H A B D b 2 5 m a W c v U G F j a 2 F n Z S 5 4 b W w g o h g A K K A U A A A A A A A A A A A A A A A A A A A A A A A A A A A A h Y 9 N D o I w G E S v Q r q n P 2 i U k I + y Y C u J i Y k x 7 p p a o R G K o c V y N x c e y S u I U d S d y 3 n z F j P 3 6 w 2 y o a m D i + q s b k 2 K G K Y o U E a 2 B 2 3 K F P X u G M Y o 4 7 A W 8 i R K F Y y y s c l g D y m q n D s n h H j v s Z / h t i t J R C k j u 2 K 1 k Z V q B P r I + r 8 c a m O d M F I h D t v X G B 5 h N l 9 g t o w x B T J B K L T 5 C t G 4 9 9 n + Q M j 7 2 v W d 4 t K G + R 7 I F I G 8 P / A H U E s D B B Q A A g A I A E x W O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V j h b j d L p R K Q C A A D 5 B Q A A E w A c A E Z v c m 1 1 b G F z L 1 N l Y 3 R p b 2 4 x L m 0 g o h g A K K A U A A A A A A A A A A A A A A A A A A A A A A A A A A A A n V R N b 9 p A E L 0 j 8 R 9 G z g U k 1 4 q T J m 0 T I d U B I 1 G 3 g I J D V S B C C 9 4 K a r N r 2 U v K h z j 0 3 p x 6 a d p L k X r J o e 0 v y K W O r / 1 N 3 T X h I 8 W u q l q W E b M z b 9 7 O m x k f d 1 m f E q g t f t X j d C q d 8 n v I w x Z U w 6 s i 5 M D B L J 0 C / j Q s j 7 7 h B n 3 U x Y 7 y k n p 2 h 1 I 7 U + w 7 W M l T w j B h f k b K H 7 X O f O z 5 r Z 6 H O q h V w L 7 N q N v C I m j c r l I L k e A a X A 6 F b T Z u u + E V 7 j k 8 G w I L M d Q J 5 h M M e b 3 a K v Y J c m B v d + + g z f + 2 N Z s N g 7 l D g m 9 Q 0 E z t J H j X 0 N v K y P F H U l Y G M n Q c G Z g 3 x F l 5 Q V a Q b 9 d 6 G D P O O G I + b Z Y Y H u Q k c S L J R p 9 Y O S l y k M 5 n z Q L P f X 4 X u i M 1 B r e f C X + D G 2 B j V + I I J u r w W 5 o e I v 5 r 6 g 3 y 1 B k O i D l 2 s Z 9 Z Z 5 K n U 2 l x o k q y i M S A y H g m w 9 K 8 t z Q z P G I b 9 v 1 4 9 4 c J 7 g c J 9 s N 4 m E c J 7 o 8 T 7 E / i Y d T d B L t 6 D 2 e W T a f 6 J K G S m + 3 F S z p 0 b L S f 3 G L 5 o e f x p l p 1 W n b a L K M B z k n L U K H c X e f 9 p 3 h R Q q G b E X w o / H m / m k O H L u 6 q W 3 U q i + 6 r b 5 n D j 3 r 4 p W T q z 7 d O K i e F y k l w C Z G H X g 4 u t z y q l Z r x y q z U t b j w Y q m s l f M 6 V E 8 r z 3 T D P I M H U A 9 u w j k G l 1 o u 9 c Y w A R L M P W r x + e j 2 Y C J u F f 6 A C Q K P 2 m K I R I e V C D t 8 q I h 7 3 w M N P t 2 + 1 2 o m J 2 W E 3 9 c p x P y R L o 6 C E + A z r O 8 r Y N x e Z r f R q 5 U G r 9 I L Q 9 s s 6 i y 7 U o l P T T 9 a B U d Q d 5 D P O P J a K s 2 y F i J l t u S U Q V r 5 y 4 A R p 2 P y M i m n e E A v c K a 5 1 O x c k P j 5 V f j / u h b f p + K z I 8 2 y f + W g x p O I Y 7 v B R F F j u W x q + i 9 8 + C Z l H r 2 I F m R 4 F c w t e 7 y m U 8 M O 3 9 G n 9 K 0 f z 2 d F I d q C m z M Y B 3 v 8 G 1 B L A Q I t A B Q A A g A I A E x W O F v + 1 L 2 m p Q A A A P Y A A A A S A A A A A A A A A A A A A A A A A A A A A A B D b 2 5 m a W c v U G F j a 2 F n Z S 5 4 b W x Q S w E C L Q A U A A I A C A B M V j h b D 8 r p q 6 Q A A A D p A A A A E w A A A A A A A A A A A A A A A A D x A A A A W 0 N v b n R l b n R f V H l w Z X N d L n h t b F B L A Q I t A B Q A A g A I A E x W O F u N 0 u l E p A I A A P k F A A A T A A A A A A A A A A A A A A A A A O I B A A B G b 3 J t d W x h c y 9 T Z W N 0 a W 9 u M S 5 t U E s F B g A A A A A D A A M A w g A A A N M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s e A A A A A A A A C R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A l Q z U l O T l G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N j N W Y 0 O T M t Y z Q x Y y 0 0 M T I z L W J k M D g t Z W U 2 N D A 1 N W Q z Y T R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y N F Q w O D o z O D o z N S 4 5 N D Y x N D c 3 W i I g L z 4 8 R W 5 0 c n k g V H l w Z T 0 i R m l s b E N v b H V t b l R 5 c G V z I i B W Y W x 1 Z T 0 i c 0 F B W U F C Z 1 l B Q m d Z Q U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W Z R i 9 B d X R v U m V t b 3 Z l Z E N v b H V t b n M x L n t D b 2 x 1 b W 4 x L D B 9 J n F 1 b 3 Q 7 L C Z x d W 9 0 O 1 N l Y 3 R p b 2 4 x L 1 D F m U Y v Q X V 0 b 1 J l b W 9 2 Z W R D b 2 x 1 b W 5 z M S 5 7 Q 2 9 s d W 1 u M i w x f S Z x d W 9 0 O y w m c X V v d D t T Z W N 0 a W 9 u M S 9 Q x Z l G L 0 F 1 d G 9 S Z W 1 v d m V k Q 2 9 s d W 1 u c z E u e 0 N v b H V t b j M s M n 0 m c X V v d D s s J n F 1 b 3 Q 7 U 2 V j d G l v b j E v U M W Z R i 9 B d X R v U m V t b 3 Z l Z E N v b H V t b n M x L n t D b 2 x 1 b W 4 0 L D N 9 J n F 1 b 3 Q 7 L C Z x d W 9 0 O 1 N l Y 3 R p b 2 4 x L 1 D F m U Y v Q X V 0 b 1 J l b W 9 2 Z W R D b 2 x 1 b W 5 z M S 5 7 Q 2 9 s d W 1 u N S w 0 f S Z x d W 9 0 O y w m c X V v d D t T Z W N 0 a W 9 u M S 9 Q x Z l G L 0 F 1 d G 9 S Z W 1 v d m V k Q 2 9 s d W 1 u c z E u e 0 N v b H V t b j Y s N X 0 m c X V v d D s s J n F 1 b 3 Q 7 U 2 V j d G l v b j E v U M W Z R i 9 B d X R v U m V t b 3 Z l Z E N v b H V t b n M x L n t D b 2 x 1 b W 4 3 L D Z 9 J n F 1 b 3 Q 7 L C Z x d W 9 0 O 1 N l Y 3 R p b 2 4 x L 1 D F m U Y v Q X V 0 b 1 J l b W 9 2 Z W R D b 2 x 1 b W 5 z M S 5 7 Q 2 9 s d W 1 u O C w 3 f S Z x d W 9 0 O y w m c X V v d D t T Z W N 0 a W 9 u M S 9 Q x Z l G L 0 F 1 d G 9 S Z W 1 v d m V k Q 2 9 s d W 1 u c z E u e 0 N v b H V t b j k s O H 0 m c X V v d D s s J n F 1 b 3 Q 7 U 2 V j d G l v b j E v U M W Z R i 9 B d X R v U m V t b 3 Z l Z E N v b H V t b n M x L n t D b 2 x 1 b W 4 x M C w 5 f S Z x d W 9 0 O y w m c X V v d D t T Z W N 0 a W 9 u M S 9 Q x Z l G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M W Z R i 9 B d X R v U m V t b 3 Z l Z E N v b H V t b n M x L n t D b 2 x 1 b W 4 x L D B 9 J n F 1 b 3 Q 7 L C Z x d W 9 0 O 1 N l Y 3 R p b 2 4 x L 1 D F m U Y v Q X V 0 b 1 J l b W 9 2 Z W R D b 2 x 1 b W 5 z M S 5 7 Q 2 9 s d W 1 u M i w x f S Z x d W 9 0 O y w m c X V v d D t T Z W N 0 a W 9 u M S 9 Q x Z l G L 0 F 1 d G 9 S Z W 1 v d m V k Q 2 9 s d W 1 u c z E u e 0 N v b H V t b j M s M n 0 m c X V v d D s s J n F 1 b 3 Q 7 U 2 V j d G l v b j E v U M W Z R i 9 B d X R v U m V t b 3 Z l Z E N v b H V t b n M x L n t D b 2 x 1 b W 4 0 L D N 9 J n F 1 b 3 Q 7 L C Z x d W 9 0 O 1 N l Y 3 R p b 2 4 x L 1 D F m U Y v Q X V 0 b 1 J l b W 9 2 Z W R D b 2 x 1 b W 5 z M S 5 7 Q 2 9 s d W 1 u N S w 0 f S Z x d W 9 0 O y w m c X V v d D t T Z W N 0 a W 9 u M S 9 Q x Z l G L 0 F 1 d G 9 S Z W 1 v d m V k Q 2 9 s d W 1 u c z E u e 0 N v b H V t b j Y s N X 0 m c X V v d D s s J n F 1 b 3 Q 7 U 2 V j d G l v b j E v U M W Z R i 9 B d X R v U m V t b 3 Z l Z E N v b H V t b n M x L n t D b 2 x 1 b W 4 3 L D Z 9 J n F 1 b 3 Q 7 L C Z x d W 9 0 O 1 N l Y 3 R p b 2 4 x L 1 D F m U Y v Q X V 0 b 1 J l b W 9 2 Z W R D b 2 x 1 b W 5 z M S 5 7 Q 2 9 s d W 1 u O C w 3 f S Z x d W 9 0 O y w m c X V v d D t T Z W N 0 a W 9 u M S 9 Q x Z l G L 0 F 1 d G 9 S Z W 1 v d m V k Q 2 9 s d W 1 u c z E u e 0 N v b H V t b j k s O H 0 m c X V v d D s s J n F 1 b 3 Q 7 U 2 V j d G l v b j E v U M W Z R i 9 B d X R v U m V t b 3 Z l Z E N v b H V t b n M x L n t D b 2 x 1 b W 4 x M C w 5 f S Z x d W 9 0 O y w m c X V v d D t T Z W N 0 a W 9 u M S 9 Q x Z l G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C V D N S U 5 O U Y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1 J T k 5 R i 9 Q J U M 1 J T k 5 R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U l O T l G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y N 2 N k Z j g 4 L T M z M D Y t N G V i M C 0 5 M T B k L T J h O D h i Y W Y 1 M T Y y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y N F Q w O D o 0 O D o 1 O S 4 5 M D A 4 N T c 0 W i I g L z 4 8 R W 5 0 c n k g V H l w Z T 0 i R m l s b E N v b H V t b l R 5 c G V z I i B W Y W x 1 Z T 0 i c 0 F B W U d C Z 1 l H Q X d N Q U F B Q T 0 i I C 8 + P E V u d H J 5 I F R 5 c G U 9 I k Z p b G x D b 2 x 1 b W 5 O Y W 1 l c y I g V m F s d W U 9 I n N b J n F 1 b 3 Q 7 S 8 O T R C Z x d W 9 0 O y w m c X V v d D t T b G 9 1 c G V j M S Z x d W 9 0 O y w m c X V v d D t O w 4 F a R V Y m c X V v d D s s J n F 1 b 3 Q 7 x Z h F x a B J V E V M J n F 1 b 3 Q 7 L C Z x d W 9 0 O 0 9 C R E 9 C w 4 0 g x Z h F x a B F T s O N J n F 1 b 3 Q 7 L C Z x d W 9 0 O 1 B P U 0 t Z V E 9 W Q V R F T C Z x d W 9 0 O y w m c X V v d D t G S U 5 B T k N F I F B S T 0 p F S 1 R V I C 0 g V s O 9 x a F l I H B v Z H B v c n k g e i B u w 6 F y b 2 R u w 6 1 j a C B 6 Z H J v a s W v I H p h I H J v a y A y M D I z J n F 1 b 3 Q 7 L C Z x d W 9 0 O 0 Z J T k F O Q 0 U g w 5 r E j E F T V E 7 D j U v F r i B Q U k 9 K R U t U V S B G a W 5 h b m N l I D I w M j M g e i B u w 6 F y b 2 R u w 6 1 j a C B 6 Z H J v a s W v I C h 0 a X M u I E v E j S k m c X V v d D s s J n F 1 b 3 Q 7 U E 9 a T s O B T U t B J n F 1 b 3 Q 7 L C Z x d W 9 0 O 1 Z s Y X N 0 b s O t J n F 1 b 3 Q 7 L C Z x d W 9 0 O 1 Z s Y X N 0 b s O t L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M v Q X V 0 b 1 J l b W 9 2 Z W R D b 2 x 1 b W 5 z M S 5 7 S 8 O T R C w w f S Z x d W 9 0 O y w m c X V v d D t T Z W N 0 a W 9 u M S 9 U Y W J 1 b G t h M y 9 B d X R v U m V t b 3 Z l Z E N v b H V t b n M x L n t T b G 9 1 c G V j M S w x f S Z x d W 9 0 O y w m c X V v d D t T Z W N 0 a W 9 u M S 9 U Y W J 1 b G t h M y 9 B d X R v U m V t b 3 Z l Z E N v b H V t b n M x L n t O w 4 F a R V Y s M n 0 m c X V v d D s s J n F 1 b 3 Q 7 U 2 V j d G l v b j E v V G F i d W x r Y T M v Q X V 0 b 1 J l b W 9 2 Z W R D b 2 x 1 b W 5 z M S 5 7 x Z h F x a B J V E V M L D N 9 J n F 1 b 3 Q 7 L C Z x d W 9 0 O 1 N l Y 3 R p b 2 4 x L 1 R h Y n V s a 2 E z L 0 F 1 d G 9 S Z W 1 v d m V k Q 2 9 s d W 1 u c z E u e 0 9 C R E 9 C w 4 0 g x Z h F x a B F T s O N L D R 9 J n F 1 b 3 Q 7 L C Z x d W 9 0 O 1 N l Y 3 R p b 2 4 x L 1 R h Y n V s a 2 E z L 0 F 1 d G 9 S Z W 1 v d m V k Q 2 9 s d W 1 u c z E u e 1 B P U 0 t Z V E 9 W Q V R F T C w 1 f S Z x d W 9 0 O y w m c X V v d D t T Z W N 0 a W 9 u M S 9 U Y W J 1 b G t h M y 9 B d X R v U m V t b 3 Z l Z E N v b H V t b n M x L n t G S U 5 B T k N F I F B S T 0 p F S 1 R V I C 0 g V s O 9 x a F l I H B v Z H B v c n k g e i B u w 6 F y b 2 R u w 6 1 j a C B 6 Z H J v a s W v I H p h I H J v a y A y M D I z L D Z 9 J n F 1 b 3 Q 7 L C Z x d W 9 0 O 1 N l Y 3 R p b 2 4 x L 1 R h Y n V s a 2 E z L 0 F 1 d G 9 S Z W 1 v d m V k Q 2 9 s d W 1 u c z E u e 0 Z J T k F O Q 0 U g w 5 r E j E F T V E 7 D j U v F r i B Q U k 9 K R U t U V S B G a W 5 h b m N l I D I w M j M g e i B u w 6 F y b 2 R u w 6 1 j a C B 6 Z H J v a s W v I C h 0 a X M u I E v E j S k s N 3 0 m c X V v d D s s J n F 1 b 3 Q 7 U 2 V j d G l v b j E v V G F i d W x r Y T M v Q X V 0 b 1 J l b W 9 2 Z W R D b 2 x 1 b W 5 z M S 5 7 U E 9 a T s O B T U t B L D h 9 J n F 1 b 3 Q 7 L C Z x d W 9 0 O 1 N l Y 3 R p b 2 4 x L 1 R h Y n V s a 2 E z L 0 F 1 d G 9 S Z W 1 v d m V k Q 2 9 s d W 1 u c z E u e 1 Z s Y X N 0 b s O t L D l 9 J n F 1 b 3 Q 7 L C Z x d W 9 0 O 1 N l Y 3 R p b 2 4 x L 1 R h Y n V s a 2 E z L 0 F 1 d G 9 S Z W 1 v d m V k Q 2 9 s d W 1 u c z E u e 1 Z s Y X N 0 b s O t L j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1 b G t h M y 9 B d X R v U m V t b 3 Z l Z E N v b H V t b n M x L n t L w 5 N E L D B 9 J n F 1 b 3 Q 7 L C Z x d W 9 0 O 1 N l Y 3 R p b 2 4 x L 1 R h Y n V s a 2 E z L 0 F 1 d G 9 S Z W 1 v d m V k Q 2 9 s d W 1 u c z E u e 1 N s b 3 V w Z W M x L D F 9 J n F 1 b 3 Q 7 L C Z x d W 9 0 O 1 N l Y 3 R p b 2 4 x L 1 R h Y n V s a 2 E z L 0 F 1 d G 9 S Z W 1 v d m V k Q 2 9 s d W 1 u c z E u e 0 7 D g V p F V i w y f S Z x d W 9 0 O y w m c X V v d D t T Z W N 0 a W 9 u M S 9 U Y W J 1 b G t h M y 9 B d X R v U m V t b 3 Z l Z E N v b H V t b n M x L n v F m E X F o E l U R U w s M 3 0 m c X V v d D s s J n F 1 b 3 Q 7 U 2 V j d G l v b j E v V G F i d W x r Y T M v Q X V 0 b 1 J l b W 9 2 Z W R D b 2 x 1 b W 5 z M S 5 7 T 0 J E T 0 L D j S D F m E X F o E V O w 4 0 s N H 0 m c X V v d D s s J n F 1 b 3 Q 7 U 2 V j d G l v b j E v V G F i d W x r Y T M v Q X V 0 b 1 J l b W 9 2 Z W R D b 2 x 1 b W 5 z M S 5 7 U E 9 T S 1 l U T 1 Z B V E V M L D V 9 J n F 1 b 3 Q 7 L C Z x d W 9 0 O 1 N l Y 3 R p b 2 4 x L 1 R h Y n V s a 2 E z L 0 F 1 d G 9 S Z W 1 v d m V k Q 2 9 s d W 1 u c z E u e 0 Z J T k F O Q 0 U g U F J P S k V L V F U g L S B W w 7 3 F o W U g c G 9 k c G 9 y e S B 6 I G 7 D o X J v Z G 7 D r W N o I H p k c m 9 q x a 8 g e m E g c m 9 r I D I w M j M s N n 0 m c X V v d D s s J n F 1 b 3 Q 7 U 2 V j d G l v b j E v V G F i d W x r Y T M v Q X V 0 b 1 J l b W 9 2 Z W R D b 2 x 1 b W 5 z M S 5 7 R k l O Q U 5 D R S D D m s S M Q V N U T s O N S 8 W u I F B S T 0 p F S 1 R V I E Z p b m F u Y 2 U g M j A y M y B 6 I G 7 D o X J v Z G 7 D r W N o I H p k c m 9 q x a 8 g K H R p c y 4 g S 8 S N K S w 3 f S Z x d W 9 0 O y w m c X V v d D t T Z W N 0 a W 9 u M S 9 U Y W J 1 b G t h M y 9 B d X R v U m V t b 3 Z l Z E N v b H V t b n M x L n t Q T 1 p O w 4 F N S 0 E s O H 0 m c X V v d D s s J n F 1 b 3 Q 7 U 2 V j d G l v b j E v V G F i d W x r Y T M v Q X V 0 b 1 J l b W 9 2 Z W R D b 2 x 1 b W 5 z M S 5 7 V m x h c 3 R u w 6 0 s O X 0 m c X V v d D s s J n F 1 b 3 Q 7 U 2 V j d G l v b j E v V G F i d W x r Y T M v Q X V 0 b 1 J l b W 9 2 Z W R D b 2 x 1 b W 5 z M S 5 7 V m x h c 3 R u w 6 0 u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a 2 E z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M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n V s a 2 E z L 1 A l Q z U l O T l p Z G F u J U M z J U E 5 J T N B J T I w V m x h c 3 R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M v U C V D N S U 5 O W l k Y W 4 l Q z M l Q T k l M 0 E l M j B W b G F z d G 4 l Q z M l Q U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M v R m l s d H J v d m F u J U M z J U E 5 J T I w J U M 1 J T k 5 J U M z J U E x Z G t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B P I 4 u B w m 1 K o Y w J G R 1 B U e E A A A A A A g A A A A A A E G Y A A A A B A A A g A A A A X A r c b h v / o u j 6 S r t e Q O U d 9 5 K x 6 Z k c w W z A m m v b 3 d P Q b V U A A A A A D o A A A A A C A A A g A A A A w y 4 P V 2 j t + L s G / t W 6 Q A Y M 5 9 s y N D w 5 N L L u / K O T Y R T d 0 u d Q A A A A s R Y 7 7 V 2 G M J / n X j w z 6 N B x H W y b t + U s K 1 / W X r M C U e n / o n i 8 m x l L 5 g 7 L 8 d a y N f k N 4 4 1 E r l t X t K q + t f t L z F V C u s R k j V 6 j O i h O / 6 j E 7 B L 3 O d w G z 7 R A A A A A j R 2 H S b B T i t m e d N y L z C L W F G v h U w C O U 4 e I 2 6 V 5 B n q 0 U d K C 8 y 8 J x w L m w U K X q 6 B s a b I u 5 2 f m f 0 g / 8 e t t E T q J I 9 r f e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21D4E9A80A74C8AA53BBF2D9BDE85" ma:contentTypeVersion="16" ma:contentTypeDescription="Create a new document." ma:contentTypeScope="" ma:versionID="ce402aeaf04d4c1499da78d5e4984e82">
  <xsd:schema xmlns:xsd="http://www.w3.org/2001/XMLSchema" xmlns:xs="http://www.w3.org/2001/XMLSchema" xmlns:p="http://schemas.microsoft.com/office/2006/metadata/properties" xmlns:ns2="3bcf0927-8409-4ed9-82c5-6586c8341d97" xmlns:ns3="9c51982c-07ac-43ce-8d6d-f26ce5b6c450" targetNamespace="http://schemas.microsoft.com/office/2006/metadata/properties" ma:root="true" ma:fieldsID="10935126748accd7ae41fd9513615a5a" ns2:_="" ns3:_="">
    <xsd:import namespace="3bcf0927-8409-4ed9-82c5-6586c8341d97"/>
    <xsd:import namespace="9c51982c-07ac-43ce-8d6d-f26ce5b6c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f0927-8409-4ed9-82c5-6586c8341d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5b359e2-fdae-41c7-a0a3-a8a599e035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1982c-07ac-43ce-8d6d-f26ce5b6c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dd33a4-a5f1-43b8-8240-f62f580c6f30}" ma:internalName="TaxCatchAll" ma:showField="CatchAllData" ma:web="9c51982c-07ac-43ce-8d6d-f26ce5b6c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51982c-07ac-43ce-8d6d-f26ce5b6c450" xsi:nil="true"/>
    <lcf76f155ced4ddcb4097134ff3c332f xmlns="3bcf0927-8409-4ed9-82c5-6586c8341d97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50F8B6-DD3A-49A8-B2E9-2CE248FB99D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34E4D26-BB7B-4458-8AF8-8882F4FAD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f0927-8409-4ed9-82c5-6586c8341d97"/>
    <ds:schemaRef ds:uri="9c51982c-07ac-43ce-8d6d-f26ce5b6c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D9EBD1-74C1-418B-8C71-5C84FCB49AC0}">
  <ds:schemaRefs>
    <ds:schemaRef ds:uri="http://schemas.microsoft.com/office/infopath/2007/PartnerControls"/>
    <ds:schemaRef ds:uri="http://purl.org/dc/elements/1.1/"/>
    <ds:schemaRef ds:uri="9c51982c-07ac-43ce-8d6d-f26ce5b6c450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3bcf0927-8409-4ed9-82c5-6586c8341d97"/>
  </ds:schemaRefs>
</ds:datastoreItem>
</file>

<file path=customXml/itemProps4.xml><?xml version="1.0" encoding="utf-8"?>
<ds:datastoreItem xmlns:ds="http://schemas.openxmlformats.org/officeDocument/2006/customXml" ds:itemID="{032070DA-2759-4FE9-9C19-0C839EE32C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PřF</vt:lpstr>
      <vt:lpstr>RUP</vt:lpstr>
      <vt:lpstr>PF</vt:lpstr>
      <vt:lpstr>LF a UMTM</vt:lpstr>
      <vt:lpstr>FF</vt:lpstr>
      <vt:lpstr>PdF</vt:lpstr>
      <vt:lpstr>FTK</vt:lpstr>
      <vt:lpstr>CMTF</vt:lpstr>
      <vt:lpstr>FZV</vt:lpstr>
      <vt:lpstr>CATRIN </vt:lpstr>
      <vt:lpstr>'CATRIN '!Oblast_tisku</vt:lpstr>
      <vt:lpstr>CMTF!Oblast_tisku</vt:lpstr>
      <vt:lpstr>FF!Oblast_tisku</vt:lpstr>
      <vt:lpstr>FTK!Oblast_tisku</vt:lpstr>
      <vt:lpstr>FZV!Oblast_tisku</vt:lpstr>
      <vt:lpstr>'LF a UMTM'!Oblast_tisku</vt:lpstr>
      <vt:lpstr>PF!Oblast_tisku</vt:lpstr>
      <vt:lpstr>RUP!Oblast_tisku</vt:lpstr>
    </vt:vector>
  </TitlesOfParts>
  <Company>PrF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PrF</dc:creator>
  <cp:lastModifiedBy>Agnew Daniel</cp:lastModifiedBy>
  <cp:lastPrinted>2022-01-27T12:18:35Z</cp:lastPrinted>
  <dcterms:created xsi:type="dcterms:W3CDTF">2006-05-03T06:36:47Z</dcterms:created>
  <dcterms:modified xsi:type="dcterms:W3CDTF">2026-02-10T10:23:25Z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0x01010071221D4E9A80A74C8AA53BBF2D9BDE85</vt:lpwstr>
  </property>
  <property fmtid="{D5CDD505-2E9C-101B-9397-08002B2CF9AE}" pid="3" name="MediaServiceImageTags">
    <vt:lpwstr/>
  </property>
</Properties>
</file>